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grupobicentenario-my.sharepoint.com/personal/mary_monsalve_grupobicentenario_gov_co/Documents/Escritorio/Plan Compras Año 2026/"/>
    </mc:Choice>
  </mc:AlternateContent>
  <xr:revisionPtr revIDLastSave="558" documentId="8_{0A814620-95F7-43F6-B34C-D861066D48B2}" xr6:coauthVersionLast="47" xr6:coauthVersionMax="47" xr10:uidLastSave="{3C4EDC62-D4D4-4535-9B5E-E303E639DD9D}"/>
  <bookViews>
    <workbookView xWindow="-108" yWindow="-108" windowWidth="23256" windowHeight="13896" xr2:uid="{11D767A5-892F-4175-80B8-DDD32A009933}"/>
  </bookViews>
  <sheets>
    <sheet name="Plan Anual de Adquisiciones" sheetId="2" r:id="rId1"/>
    <sheet name="Presupuesto Total" sheetId="1" r:id="rId2"/>
  </sheets>
  <definedNames>
    <definedName name="_xlnm._FilterDatabase" localSheetId="0" hidden="1">'Plan Anual de Adquisiciones'!$A$1:$Q$44</definedName>
    <definedName name="_xlnm._FilterDatabase" localSheetId="1" hidden="1">'Presupuesto Total'!$A$6:$U$73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 l="1"/>
  <c r="M70" i="1"/>
  <c r="N69" i="1"/>
  <c r="M67" i="1"/>
  <c r="N66" i="1"/>
  <c r="N65" i="1"/>
  <c r="M64" i="1"/>
  <c r="N63" i="1"/>
  <c r="M62" i="1"/>
  <c r="N62" i="1" s="1"/>
  <c r="N61" i="1"/>
  <c r="M60" i="1"/>
  <c r="M59" i="1"/>
  <c r="M57" i="1"/>
  <c r="N57" i="1" s="1"/>
  <c r="M56" i="1"/>
  <c r="M55" i="1"/>
  <c r="N54" i="1"/>
  <c r="N8" i="1"/>
  <c r="N53" i="1"/>
  <c r="N51" i="1"/>
  <c r="M51" i="1"/>
  <c r="M50" i="1"/>
  <c r="N49" i="1"/>
  <c r="M49" i="1"/>
  <c r="N48" i="1"/>
  <c r="N47" i="1"/>
  <c r="N46" i="1"/>
  <c r="M45" i="1"/>
  <c r="N44" i="1"/>
  <c r="M43" i="1"/>
  <c r="M42" i="1"/>
  <c r="N41" i="1"/>
  <c r="N40" i="1"/>
  <c r="N39" i="1"/>
  <c r="N38" i="1"/>
  <c r="N37" i="1"/>
  <c r="N36" i="1"/>
  <c r="M35" i="1"/>
  <c r="M34" i="1"/>
  <c r="M31" i="1"/>
  <c r="N27" i="1"/>
  <c r="N26" i="1"/>
  <c r="M26" i="1" s="1"/>
  <c r="M25" i="1"/>
  <c r="M24" i="1"/>
  <c r="M7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63" authorId="0" shapeId="0" xr:uid="{96B55E31-E50D-424D-A36B-A2F09BBC1F38}">
      <text>
        <r>
          <rPr>
            <b/>
            <sz val="9"/>
            <color indexed="81"/>
            <rFont val="Tahoma"/>
            <family val="2"/>
          </rPr>
          <t>Nueva Linea</t>
        </r>
      </text>
    </comment>
    <comment ref="M64" authorId="0" shapeId="0" xr:uid="{6AAB14DC-5DD0-402B-B879-A1B940CCE149}">
      <text>
        <r>
          <rPr>
            <b/>
            <sz val="9"/>
            <color indexed="81"/>
            <rFont val="Tahoma"/>
            <family val="2"/>
          </rPr>
          <t xml:space="preserve">Nueva linea se habia considerado incialmente que habia saldo de 2025 pero no es así
</t>
        </r>
        <r>
          <rPr>
            <sz val="9"/>
            <color indexed="81"/>
            <rFont val="Tahoma"/>
            <family val="2"/>
          </rPr>
          <t xml:space="preserve">
</t>
        </r>
      </text>
    </comment>
    <comment ref="M65" authorId="0" shapeId="0" xr:uid="{5391AFE1-553D-42FC-AC5D-D7BC94CB350A}">
      <text>
        <r>
          <rPr>
            <b/>
            <sz val="9"/>
            <color indexed="81"/>
            <rFont val="Tahoma"/>
            <family val="2"/>
          </rPr>
          <t xml:space="preserve">Habia sido rechazado </t>
        </r>
      </text>
    </comment>
  </commentList>
</comments>
</file>

<file path=xl/sharedStrings.xml><?xml version="1.0" encoding="utf-8"?>
<sst xmlns="http://schemas.openxmlformats.org/spreadsheetml/2006/main" count="1040" uniqueCount="284">
  <si>
    <t>Dirección Administrativa
FORMATO PLAN ANUAL DE ADQUISICIONES GRUPO BICENTENARIO SAS
2026</t>
  </si>
  <si>
    <t>GO-AD-F-08</t>
  </si>
  <si>
    <t>Vicepresidencia asociada</t>
  </si>
  <si>
    <t>Área responsable</t>
  </si>
  <si>
    <t>Presupuesto de Gasto</t>
  </si>
  <si>
    <t>Agregado Rubro Presupuestal</t>
  </si>
  <si>
    <t>Rubro</t>
  </si>
  <si>
    <t xml:space="preserve">Sub-Rubro </t>
  </si>
  <si>
    <t>Concepto</t>
  </si>
  <si>
    <t>Descripción (Objeto)</t>
  </si>
  <si>
    <t xml:space="preserve">Modalidad de Selección </t>
  </si>
  <si>
    <t>TIPO:  Contrato / Convenio / Orden</t>
  </si>
  <si>
    <t>Duración  (Meses)</t>
  </si>
  <si>
    <t xml:space="preserve">Mes Estimado Inicio Proceso de Selección </t>
  </si>
  <si>
    <t xml:space="preserve">Valor Total Estimado </t>
  </si>
  <si>
    <t>Valor estimado Mensual</t>
  </si>
  <si>
    <t>Fecha estimada de inicio contrato</t>
  </si>
  <si>
    <t xml:space="preserve">¿Requiere Reserva Presupuestal? (Si/No) </t>
  </si>
  <si>
    <t>Valor Estimado Reserva</t>
  </si>
  <si>
    <t xml:space="preserve">Nombre del Supervisor </t>
  </si>
  <si>
    <t xml:space="preserve">Correo Electrónico del Supervisor  </t>
  </si>
  <si>
    <t>Observaciones con Presidente</t>
  </si>
  <si>
    <t>Estado</t>
  </si>
  <si>
    <t>Presidencia</t>
  </si>
  <si>
    <t>Oficial de Cumplimiento</t>
  </si>
  <si>
    <t>Gastos Operacionales</t>
  </si>
  <si>
    <t>GO - Gastos Servicios Profesionales</t>
  </si>
  <si>
    <t>Prestación de Servicios Personales</t>
  </si>
  <si>
    <t>Contratistas</t>
  </si>
  <si>
    <t>Honorarios profesionales del Oficial de Cumplimiento</t>
  </si>
  <si>
    <t>Se requiere la prestación de servicios profesionales como Oficial de Cumplimiento para los programas de SAGRILAFT y PTEE</t>
  </si>
  <si>
    <t>ok</t>
  </si>
  <si>
    <t>Servicios Especializados</t>
  </si>
  <si>
    <t>Sistemas de Información</t>
  </si>
  <si>
    <t>Consulta Bases de Datos Oficial de Cumplimiento</t>
  </si>
  <si>
    <t>Se requiere la contratación anual de una empresa que provea los datos de consulta de bases restrictivas asociadas a SARLAFT y/o SAGRILAFT (INFOLAFT SAS)</t>
  </si>
  <si>
    <t>No aplica por tratarse de 1 solo pago anual</t>
  </si>
  <si>
    <t>Auditoría Interna</t>
  </si>
  <si>
    <t>Honorarios profesionales Auditor Interno</t>
  </si>
  <si>
    <t xml:space="preserve">Se requiere la prestación de servicios profesionales como Auditor Interno </t>
  </si>
  <si>
    <t>Varias dependencias</t>
  </si>
  <si>
    <t>GO - Gastos de Administración</t>
  </si>
  <si>
    <t>Viáticos y Gastos de Viaje</t>
  </si>
  <si>
    <t>Viáticos</t>
  </si>
  <si>
    <t>Viáticos y tiquetes</t>
  </si>
  <si>
    <t>Participar en los distintos eventos donde se presentan las tendencias de los sectores en los que operan las subordinadas del Grupo, con el fin de anticipar cambios, identificar oportunidades y fortalecer la toma de decisiones estratégicas.</t>
  </si>
  <si>
    <t>Se incluyo 15 millones por cada dependencia que había solicitado</t>
  </si>
  <si>
    <t>Dirección de Conglomerados</t>
  </si>
  <si>
    <t>Servicios Públicos y Privados</t>
  </si>
  <si>
    <t>Licencias</t>
  </si>
  <si>
    <t>Licencia Chat GPT</t>
  </si>
  <si>
    <t>Se requiere una herramienta tecnológica que le permita optimizar la producción, revisión de documentos y  de tareas administrativas recurrentes, así como agilizar el análisis de información financiera y comparada. El uso de una licencia de ChatGPT facilitaría la elaboración de informes, conceptos y presentaciones, reduciendo tiempos de respuesta. Fortalece la toma de decisiones al procesar y sintetizar grandes volúmenes de información relevante para la gestión corporativa. Con lo que se busca incrementar la productividad e innovación a través del apoyo en la generación de contenidos frente al capital humano con el que cuenta actualmente el GB. Adicionalmente esta herramienta ofrece escalabilidad y adaptabilidad a múltiples áreas del GB, garantizando su pertinencia en los distintos procesos del holding.</t>
  </si>
  <si>
    <t>Un solo Pago</t>
  </si>
  <si>
    <t>Que sea validado por la D TIC y revisar monto</t>
  </si>
  <si>
    <t>Papelería y Copiado</t>
  </si>
  <si>
    <t>Tablero</t>
  </si>
  <si>
    <t>Tablero de 150cm x 70 cm</t>
  </si>
  <si>
    <t>La adquisición de un tablero físico se justifica en la medida en que facilita la interacción directa, la visualización de ideas y la construcción colaborativa durante las reuniones de planeación y seguimiento de la Dirección en particular con la Presidencia. Su uso permite estructurar esquemas, mapas estratégicos y compromisos en tiempo real, promoviendo la participación activa de los equipos y garantizando un registro más claro de los temas tratados.</t>
  </si>
  <si>
    <t>Para el primer piso, para fijar en la pared pendiente buscar pared</t>
  </si>
  <si>
    <t>Arriendo equipos</t>
  </si>
  <si>
    <t>Sistema de audio para el auditorio</t>
  </si>
  <si>
    <t>El sistema de audio para auditorio resulta necesario para asegurar una comunicación clara, fluida y con adecuada cobertura en espacios donde participan tanto las empresas subordinadas como actores externos de forma periódica reduciendo el tiempo invertido en desplazamientos. Esta herramienta garantiza que todos los asistentes reciban la información de manera precisa, reduciendo riesgos de pérdida de contenido en discusiones estratégicas y fortaleciendo la efectividad de las reuniones misionales. Asimismo esta herramienta puede ser usada por todas las áreas del Grupo para el correcto desempeño de sus actividades en relación con terceros optimizando tiempos de todos los colaboradores.</t>
  </si>
  <si>
    <t>Gestionar 7 micrófonos para la sala de juntas presidencia y que se puedan trasladar al auditorio</t>
  </si>
  <si>
    <t xml:space="preserve">Contratista </t>
  </si>
  <si>
    <t xml:space="preserve">Se requiere la prestación de servicios profesionales como asesor de temas de energéticos. </t>
  </si>
  <si>
    <t>Vicepresidencia Financiera</t>
  </si>
  <si>
    <t>Dirección de Contabilidad</t>
  </si>
  <si>
    <t>Prestar los servicios profesionales de contador público, en forma autónoma e independiente, sin que medie relación de subordinación entre las partes, para la estructuración de los reportes contables en el ERP financiero del GRUPO.</t>
  </si>
  <si>
    <t>Dirección de Planeación Financiera e Inversiones</t>
  </si>
  <si>
    <t>Prestación de servicios profesionales como economista para gestionar el registro, seguimiento y proyección de gastos e ingresos del presupuesto del Grupo, así mismo validar la implementación del ERP financiero</t>
  </si>
  <si>
    <t>Consultorías</t>
  </si>
  <si>
    <t>Revisoría Fiscal</t>
  </si>
  <si>
    <t>Revisoría fiscal</t>
  </si>
  <si>
    <t>Prestar los servicios profesionales de Revisoría Fiscal a favor del GRUPO y desarrollar las funciones propias del servicio contratado de acuerdo con lo señalado en las disposiciones legales aplicables y en las instrucciones que para el cumplimiento de sus obligaciones imparta la Superintendencia Financiera de Colombia y de acuerdo con lo establecido en el artículo 6° del Título I de la Ley 1870 del 2017, en consonancia con las normas internacionales de aseguramiento de información financiera aplicables.</t>
  </si>
  <si>
    <t>Jurídica lo gestione, empezar en noviembre</t>
  </si>
  <si>
    <t>Vicepresidencia Jurídica Y Secretaría General</t>
  </si>
  <si>
    <t>Dirección Jurídica y Entes de Control</t>
  </si>
  <si>
    <t>Honorarios de contratista asesor jurídico externo</t>
  </si>
  <si>
    <t>Prestación de servicios profesionales como conferencista y asesor jurídico externo para el diseño de las políticas de gobierno corporativo del Grupo Bicentenario y sus entidades subordinadas, así como la gestión de la estructura corporativa y societaria de la compañía y su rol como holding financiero.</t>
  </si>
  <si>
    <t>Licencia de software Litera para comparar documentos</t>
  </si>
  <si>
    <t>2 licencias de Litera para vicepresidenta y abogado</t>
  </si>
  <si>
    <t>Dirección de Contratos</t>
  </si>
  <si>
    <t>Comunicaciones y Transporte</t>
  </si>
  <si>
    <t>Suscripciones</t>
  </si>
  <si>
    <t xml:space="preserve">Suscripción a servicio de actualizaciones y boletines legales e información jurídica </t>
  </si>
  <si>
    <t>Acceso a Incluye acceso a 10 obras de Xperta
Minutas y Modelos
Colección de Jurisprudencia Colombiana
Régimen Penal Colombiano
Régimen Laboral Colombiano
Código de Comercio
Código Civil
Régimen de Aduanas Colombiano
Código Contencioso Administrativo
Código General del Proceso
Nuevo Código de Procedimiento Penal Accede a líneas jurisprudenciales a través de analitica.legis.com.co
Acceso al Plan Maestro en ambitojuridico.com</t>
  </si>
  <si>
    <t>Gastos No Operacionales</t>
  </si>
  <si>
    <t>GNO - Inversiones - Fortalecimiento Institucional</t>
  </si>
  <si>
    <t>Fortalecimiento Institucional</t>
  </si>
  <si>
    <t>Evaluación</t>
  </si>
  <si>
    <t>Evaluación de miembros de Junta Directiva</t>
  </si>
  <si>
    <t xml:space="preserve">Se requiere la contratación de una firma consultora que evalué los miembros de junta del GB según directrices de la OCDE y buenas prácticas de gobierno corporativo </t>
  </si>
  <si>
    <t>ok Pendiente coordinar con la MHCP</t>
  </si>
  <si>
    <t>Junta Directiva</t>
  </si>
  <si>
    <t>Honorarios por sesiones de miembros de junta</t>
  </si>
  <si>
    <t>Aproximadamente 4 sesiones de junta anuales, junto con 6 comités en 2026 para el pago de honorarios a los miembros de junta por valor de $3673536 + un 20% adicional para el presidente de la Junta aprox 12 sesiones de comité anuales, con 3 miembros cada una igual 36 sesiones por pagar $132 247 296</t>
  </si>
  <si>
    <t>Dependerá de cada trimestre</t>
  </si>
  <si>
    <t>OK</t>
  </si>
  <si>
    <t>Contract Life Manager (CLM) para el área de contratos</t>
  </si>
  <si>
    <t>Un software para la administración contractual de la entidad</t>
  </si>
  <si>
    <t>Vicepresidencia Proyectos Estratégicos</t>
  </si>
  <si>
    <t>Dirección de Programas y Proyectos</t>
  </si>
  <si>
    <t>Prestar los servicios profesionales como gestor de planeación, para la gestión de procesos, procedimientos y balance score card de Grupo Bicentenario</t>
  </si>
  <si>
    <t>Promoción y Divulgación</t>
  </si>
  <si>
    <t>Organización y ejecución de eventos y publicidad, para la divulgación de logros de Grupo Bicentenario.</t>
  </si>
  <si>
    <t>Prestar los servicios profesionales como gestor de sinergias de Grupo Bicentenario</t>
  </si>
  <si>
    <t>Vicepresidencia De Riesgos</t>
  </si>
  <si>
    <t>Dirección de Riesgos Financieros</t>
  </si>
  <si>
    <t>Contratista riesgos financieros</t>
  </si>
  <si>
    <t>Prestar los servicios profesionales como gestor de riesgos financieros</t>
  </si>
  <si>
    <t>Herramientas para saro, laft, auditoria, transmisión web services</t>
  </si>
  <si>
    <t>Implementación del Sistema de Autocontrol y Gestión del Riesgo Integral de Lavado de Activos del Grupo Bicentenario SAS, incluye herramientas como web service</t>
  </si>
  <si>
    <t>Prestar los servicios profesionales de apoyo en riesgos financieros</t>
  </si>
  <si>
    <t>Vicepresidencia Gestión Corporativa</t>
  </si>
  <si>
    <t>Dirección Administrativa</t>
  </si>
  <si>
    <t>Sistema de Gestión Electrónica y de Archivos - SGDEA.</t>
  </si>
  <si>
    <t>Adquisición de un sistema que permite gestionar, almacenar, organizar y preservar la información digital a lo largo del ciclo vital del documento, garantizando su integridad, fiabilidad, autenticidad y accesibilidad, a través de automatización de flujos de trabajo, gestión de reglas y otro conjunto de componentes tecnológicos​.</t>
  </si>
  <si>
    <t>Materiales de Oficina</t>
  </si>
  <si>
    <t>Servicio de suministro de elementos de papelería</t>
  </si>
  <si>
    <t xml:space="preserve">Suministros de elementos de oficina y papelería </t>
  </si>
  <si>
    <t>Aseo, Cafetería y vigilancia</t>
  </si>
  <si>
    <t>Aseo y Cafetería</t>
  </si>
  <si>
    <t>Servicio de aseo integral de aseo, cafetería y suministros de cafetería y aseo</t>
  </si>
  <si>
    <t>Prestación de servicios de aseo y cafetería con sus propios medios equipos y personal.</t>
  </si>
  <si>
    <t>Contratista Gestión Documental</t>
  </si>
  <si>
    <t>Prestación de servicios  Profesionales para la implementación del Sistema de Gestión Documental y Archivística del Grupo Bicentenario</t>
  </si>
  <si>
    <t>Prestación de servicios  Profesionales  Gestora de la Dirección Administrativa</t>
  </si>
  <si>
    <t>Mantener con el rango  del 2025</t>
  </si>
  <si>
    <t>Prestación de servicios para la gestión e implementación  del Sistema de Gestión de seguridad y salud en el Trabajo</t>
  </si>
  <si>
    <t>Salud Ocupacional</t>
  </si>
  <si>
    <t>Elementos de seguridad</t>
  </si>
  <si>
    <t>Elementos de SST GB</t>
  </si>
  <si>
    <t>Compra de elementos para los brigadistas y señales de SST</t>
  </si>
  <si>
    <t>Software Gestión de Desempeño</t>
  </si>
  <si>
    <t>Adquisición y/o licencia de software para evaluar, monitorear y gestionar el desempeño del personal.</t>
  </si>
  <si>
    <t>Revisar</t>
  </si>
  <si>
    <t>Gastos Asociados a la Nómina</t>
  </si>
  <si>
    <t>Salarios y Prestaciones</t>
  </si>
  <si>
    <t>Gastos Nómina vigencia 2026</t>
  </si>
  <si>
    <t>Pago de salarios y prestaciones sociales correspondientes al personal contratado para el año 2025. (aprox. 30 personas)</t>
  </si>
  <si>
    <t>ok 90% planta y 10% contratista Esto no hace parte del PLAN Anual de Adquisiciones</t>
  </si>
  <si>
    <t>Servicios Médicos Compensar</t>
  </si>
  <si>
    <t>Servicios de salud ocupacional, exámenes médicos y actividades de promoción y prevención con Compensar.</t>
  </si>
  <si>
    <t>Bienestar</t>
  </si>
  <si>
    <t>Contrato de Bienestar</t>
  </si>
  <si>
    <t>Ejecución de actividades y programas de bienestar laboral dirigidos a los trabajadores.</t>
  </si>
  <si>
    <t>Catering</t>
  </si>
  <si>
    <t>Contrato de Catering</t>
  </si>
  <si>
    <t>Suministro de alimentos y refrigerios para eventos institucionales, capacitaciones y reuniones.</t>
  </si>
  <si>
    <t>Capacitación</t>
  </si>
  <si>
    <t>Inscripciones a eventos y congresos</t>
  </si>
  <si>
    <t>Contrato de capacitación e inscripciones e eventos y congresos</t>
  </si>
  <si>
    <t>Prestación de servicios de capacitación y formación al personal de la entidad en temas relacionados con el fortalecimiento de competencias técnicas, administrativas y de desarrollo humano, orientados a mejorar el desempeño laboral y contribuir al logro de los objetivos organizacionales.</t>
  </si>
  <si>
    <t>Head-hunter</t>
  </si>
  <si>
    <t>Contrato de Head-hunter</t>
  </si>
  <si>
    <t>Prestación de servicios profesionales para adelantar la evaluación de competencias laborales de los tres (3) perfiles de los potenciales candidatos a ocupar el cargo de Presidente del Grupo Bicentenario, perfiles que serán presentados por el GRUPO.</t>
  </si>
  <si>
    <t>Servicio de Nómina Electrónica</t>
  </si>
  <si>
    <t>Servicio de transmisión de nómina electrónica del Grupo Bicentenario SAS</t>
  </si>
  <si>
    <t>Línea celular</t>
  </si>
  <si>
    <t>Servicio telefonía móvil y datos</t>
  </si>
  <si>
    <t>Contratar 1 plan de móvil y de datos para el presidente y  Dirección Administrativa, .con su respectivo plan pospago (servicios básicos) que incluya minutos ilimitados a todo destino nacional, internet y datos.</t>
  </si>
  <si>
    <t>Fumigación</t>
  </si>
  <si>
    <t>Servicios de fumigación Sede Principal GB</t>
  </si>
  <si>
    <t>Dirección de TI</t>
  </si>
  <si>
    <t>Pago de licencias informáticas</t>
  </si>
  <si>
    <t>Dotar a los colaboradores del Grupo con licencias informáticas de Adobe Acrobat PRO, licencia Premium Power BI y Adobe Creative Cloud para que faciliten la generación de archivos digitales</t>
  </si>
  <si>
    <t>Capacitaciones a Brigadas</t>
  </si>
  <si>
    <t>Capacitación brigadas</t>
  </si>
  <si>
    <t>Combustibles y Lubricantes</t>
  </si>
  <si>
    <t xml:space="preserve">Recarga Eléctrica </t>
  </si>
  <si>
    <t>Recarga del vehículo de la empresa</t>
  </si>
  <si>
    <t>Recarga del vehiculo de la empresa</t>
  </si>
  <si>
    <t>Vicepresidencia Financiera y Juridica y Corporativa</t>
  </si>
  <si>
    <t>Dirección Juridica Dirección de Contabilidad y Dirección Administrativa</t>
  </si>
  <si>
    <t>Prestación de servicios profesionales de asesoría  en asuntos legales, ( incluidos los temas juridicos, tributarios y laborales para GRUPO BICENTENARIO S.A.S. (se propone uso conjunto con la Vicepresidencia Juridica y Corporativa) (revisar propuesta de uso por consumo es decir no valor fijo)</t>
  </si>
  <si>
    <t>Pago de licencias dominio de correos electrónicos</t>
  </si>
  <si>
    <t>Licencias Correos corporativos Microsoft 360 corporativo ( Tarjeta de Crédito GB)- se esta revisando posibilidad de licencias completas que pasarian de 42 millones 125 millones</t>
  </si>
  <si>
    <t>Contratación de un profesional perfil web master</t>
  </si>
  <si>
    <t>Contratación de un profesional para mantenimiento y actualización del contenido Web, intranet y portales de redes social</t>
  </si>
  <si>
    <t>Va un técnico por Presidencia</t>
  </si>
  <si>
    <t>Tecnología</t>
  </si>
  <si>
    <t>Contratación de un firewall con alta disponibilidad, junto con la operación del mismo, con ETB que es el proveedor de internet para que junto con el DA brinden el mínimo de seguridad en el Grupo</t>
  </si>
  <si>
    <t>Proceso de contratación de un firewall con alta disponibilidad y su administración, para que de acuerdo con las solicitudes realizadas por la Dirección de tecnología se cierren las brechas de seguridad. Preferiblemente con ETB que es el proveedor de Internet</t>
  </si>
  <si>
    <t>Va previa negociación</t>
  </si>
  <si>
    <t>Contrato para renta de equipos de cómputo para los empleados del Grupo, incluye pantallas nuevas</t>
  </si>
  <si>
    <t>Contrato para rentar equipos de cómputo necesarios para la operación del Grupo Bicentenario, de acuerdo con las condiciones que se encuentran en los pliegos</t>
  </si>
  <si>
    <t>Se autorizaron 3 pantallas + un escáner + repotenciar casos que se justifique</t>
  </si>
  <si>
    <t>Vicepresidencia De Estrategia</t>
  </si>
  <si>
    <t>Contratista analítica de datos</t>
  </si>
  <si>
    <t>Prestar los servicios profesionales de apoyo para análisis de datos</t>
  </si>
  <si>
    <t>Se incluyó después de la reunión con el Presidente</t>
  </si>
  <si>
    <t>Caja Menor</t>
  </si>
  <si>
    <t>IMPRESOS Y PUBLICACIONES</t>
  </si>
  <si>
    <t>COMUNICACIONES Y TRANSPORTE</t>
  </si>
  <si>
    <t>GASTOS LEGALES</t>
  </si>
  <si>
    <t>BIENESTAR</t>
  </si>
  <si>
    <t>Comisiones</t>
  </si>
  <si>
    <t xml:space="preserve">Impuestos   </t>
  </si>
  <si>
    <t>Arrendamiento Sede Administrativa</t>
  </si>
  <si>
    <t>Arrendamiento</t>
  </si>
  <si>
    <t>Arrendamiento Sede administrativa</t>
  </si>
  <si>
    <t>Arrendamiento sede administrativa</t>
  </si>
  <si>
    <t>Seguros</t>
  </si>
  <si>
    <t>Pólizas</t>
  </si>
  <si>
    <t>Polizas</t>
  </si>
  <si>
    <t>Impuestos</t>
  </si>
  <si>
    <t>varios meses</t>
  </si>
  <si>
    <t>Pago variable</t>
  </si>
  <si>
    <t>Indicar la Vicepresidencia asociada</t>
  </si>
  <si>
    <t>Indicar la Dirección que Pertenece</t>
  </si>
  <si>
    <t>Favor seleccionar de la lista respectiva de acuerdo con lo definido en el Manual de Política Presupuestal. (Ver hoja de cálculo PPTO GB 2025)</t>
  </si>
  <si>
    <t>Indicar el Rubro establecido según el Presupuesto del Grupo Bicentenario          (Ver hoja de cálculo PPTO GB 2025)</t>
  </si>
  <si>
    <t>Indicar el concepto establecido según el Presupuesto del Grupo Bicentenario                               (Ver hoja de cálculo PPTO GB 2025)</t>
  </si>
  <si>
    <t>Describa brevemente el objeto del contrato del cual desea solicitar contratación</t>
  </si>
  <si>
    <t>Modalidad de contratación acorde con lo dispuesto en el Manual de Contratación del Grupo Bicentenario versión No. 1</t>
  </si>
  <si>
    <t>Indique el tipo de acto administrativo a suscribir</t>
  </si>
  <si>
    <t>Especifique la duración planeada en cantidad de meses</t>
  </si>
  <si>
    <t>Escriba el mes en el cual se espera radicar el proceso</t>
  </si>
  <si>
    <t xml:space="preserve">Registre el valor estimado </t>
  </si>
  <si>
    <t>Ejecución Presupuestal 2027</t>
  </si>
  <si>
    <t>Ejecución PresupuestaL 2026</t>
  </si>
  <si>
    <t>mayo 2026 y noviembre 2026</t>
  </si>
  <si>
    <t>Polizas IRF, D&amp;O, RCE, TRDM, Manejo y Cyber</t>
  </si>
  <si>
    <t xml:space="preserve">Programa de aseguramiento </t>
  </si>
  <si>
    <t>Vicepresidencia Jurídica y Secretaría General</t>
  </si>
  <si>
    <t>Vicepresidencia Financiera, Vicepresidencia Juridica y Secretaria General y Vicepresidencia de Gestión Corporativa</t>
  </si>
  <si>
    <t>Vicepresidencia de Gestión Corporativa</t>
  </si>
  <si>
    <t>Vicepresidencia de Proyectos Estratégicos</t>
  </si>
  <si>
    <t>Dirección de Contratatación</t>
  </si>
  <si>
    <t>Agencia de Viajes</t>
  </si>
  <si>
    <t>Arrendamiento de equipos de cómputo e infraestructura tecnológica</t>
  </si>
  <si>
    <t>Arrendamiento de infraestructura tecnológica, incluyendo equipos nuevos de cómputo, pantallas y dispositivos de impresión, para asegurar la continuidad operativa y el cumplimiento de los requerimientos funcionales del Grupo Bicentenario</t>
  </si>
  <si>
    <t>410,000,000</t>
  </si>
  <si>
    <t>17,083,333</t>
  </si>
  <si>
    <t>Dirección de Contratación</t>
  </si>
  <si>
    <t>Se requieren los servicios profesionales de un abogado para el fortalecimiento, articulación y mejora continua de la gestión contractual del Grupo Bicentenario SAS, incluyendo acompañamiento jurídico a la planeación, estructuración, ejecución y seguimiento de la contratación, así como la atención y gestión oportuna de los requerimientos que deban ser atendidos, conforme a los lineamientos internos y la normatividad aplicable</t>
  </si>
  <si>
    <t>90,000,000</t>
  </si>
  <si>
    <t xml:space="preserve">8,750,000 </t>
  </si>
  <si>
    <t xml:space="preserve"> 80,892,000 </t>
  </si>
  <si>
    <t xml:space="preserve">Se requieren los servicios profesionales de un asesor externo a la Presidencia del Grupo Bicentenario S.A.S., en asuntos de gobierno corporativo, regulación financiera, relacionamiento estratégico con grupos de interés y articulación para el desarrollo de los proyectos del Grupo, en relación con las sociedades subordinadas, su modelo de gobernanza y su rol como conglomerado financiero.                                                                                   </t>
  </si>
  <si>
    <t xml:space="preserve">450,248,400 </t>
  </si>
  <si>
    <t>37,520,700 incluido Iva</t>
  </si>
  <si>
    <t>Adquisición de Software</t>
  </si>
  <si>
    <t>Adquisicion de Licencias</t>
  </si>
  <si>
    <t>Servicios profesionales</t>
  </si>
  <si>
    <t>Servicios firewall</t>
  </si>
  <si>
    <t>Servicios personales profesionales</t>
  </si>
  <si>
    <t>17,500,000 incluido Iva</t>
  </si>
  <si>
    <r>
      <t xml:space="preserve">                                                                                                                                                                                                                                                                                                                                                                                                                                                          </t>
    </r>
    <r>
      <rPr>
        <sz val="10"/>
        <rFont val="Aptos"/>
        <family val="2"/>
      </rPr>
      <t>Se requiere contar con los servicios profesionales como facilitador estratégico y  de acompañamiento a la Alta Dirección del Grupo Bicentenario, en el desarrollo de un ejercicio estructurado de alineación y definición de la estrategia corporativa, orientado a consolidar una visión compartida, definir el foco estratégico y la propuesta de valor del Grupo como holding del sector financiero público, e igualmente,  establecer lineamientos estratégicos que soporten su despliegue, seguimiento y generación de valor económico y social.</t>
    </r>
    <r>
      <rPr>
        <sz val="10"/>
        <color theme="1"/>
        <rFont val="Aptos"/>
        <family val="2"/>
      </rPr>
      <t xml:space="preserve">                                                                                                        </t>
    </r>
  </si>
  <si>
    <t>33,000,000</t>
  </si>
  <si>
    <t>12,490,950 incluido Iva</t>
  </si>
  <si>
    <t>2,081,825 incluido Iva</t>
  </si>
  <si>
    <t>83,784,000</t>
  </si>
  <si>
    <t>73,200,000</t>
  </si>
  <si>
    <t>13,964,000</t>
  </si>
  <si>
    <t>12,200,000</t>
  </si>
  <si>
    <t>Servicios de capacitación y formacion del talento humano del Grupo</t>
  </si>
  <si>
    <t>Servicios de Catering</t>
  </si>
  <si>
    <t>Servicios de Bienestar</t>
  </si>
  <si>
    <t>18,552,000</t>
  </si>
  <si>
    <t>3,092,000</t>
  </si>
  <si>
    <t>Adquisición Licencias Correo Corporativo</t>
  </si>
  <si>
    <t>87,000,000</t>
  </si>
  <si>
    <t>65,000,000 y 22,000,000 (2 fases)</t>
  </si>
  <si>
    <t>20,000,000 incluido Iva</t>
  </si>
  <si>
    <r>
      <rPr>
        <b/>
        <sz val="10"/>
        <rFont val="Aptos"/>
        <family val="2"/>
      </rPr>
      <t>159,216,000</t>
    </r>
    <r>
      <rPr>
        <sz val="10"/>
        <rFont val="Aptos"/>
        <family val="2"/>
      </rPr>
      <t xml:space="preserve"> </t>
    </r>
  </si>
  <si>
    <t xml:space="preserve">Se requiere la contratación de una agencia de viajes especializada para la coordinación, operación, provisión y gestión integral de servicios de viajes corporativos del Grupo Bicentenario, incluyendo entre otros, la organización, cotización, emisión, modificación y cancelación de tiquetes aéreos, reservas de alojamiento y demás servicios asociados bajo la modalidad por demanda.
</t>
  </si>
  <si>
    <t>Adquisición de un software para la administración contractual de la entidad</t>
  </si>
  <si>
    <t>Plataforma Web Services para transmisión SFC</t>
  </si>
  <si>
    <t>Aplicativo score postura de ciberseguridad</t>
  </si>
  <si>
    <t>Herramienta para Saro, Laft y Auditoria</t>
  </si>
  <si>
    <t>Adquisición de licencia modalidad software as a service para la gestión, riesgo y cumplimiento de los sistemas de gestión de riesgos del Conglomerado</t>
  </si>
  <si>
    <t>Adquisición de la suscripción del servicio tecnológico en modalidad software as a Service que incluya soporte técnico y permita al Grupo el cargue, procesamiento, validación y exposición de la información correspondiente a los formatos de conglomerado (403, 406 y NAC), el cual deberá habilitar la publicación de ésta información, mediante servicios web, para el consumo en tiempo real y de uso exclusivo por parte de la Superintendencia Financiera de Colombia, conforme los lineamientos establecidos en sus guías técnicas.</t>
  </si>
  <si>
    <t>10,000,000</t>
  </si>
  <si>
    <t xml:space="preserve">Suscripción en modalidad SaaS, (Software as a Service) al servicio de monitoreo continuo de la postura de ciberseguridad y huella digital que permita la identificación y evaluación de riesgos cibernéticos para el Grupo Bicentenario S.A.S.  </t>
  </si>
  <si>
    <t>138,000,000</t>
  </si>
  <si>
    <t>11,500,000</t>
  </si>
  <si>
    <t xml:space="preserve">120,000,000 </t>
  </si>
  <si>
    <t>242,000,000</t>
  </si>
  <si>
    <t>20,166,666</t>
  </si>
  <si>
    <t>420,000,000 incluido Iva</t>
  </si>
  <si>
    <t>89,000,000</t>
  </si>
  <si>
    <t>14,833,333</t>
  </si>
  <si>
    <t>23 de abril, 28 de julio y noviembre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</si>
</sst>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_-;\-&quot;$&quot;\ * #,##0_-;_-&quot;$&quot;\ * &quot;-&quot;??_-;_-@_-"/>
  </numFmts>
  <fonts count="12" x14ac:knownFonts="1">
    <font>
      <sz val="11"/>
      <color theme="1"/>
      <name val="Aptos Narrow"/>
      <family val="2"/>
      <scheme val="minor"/>
    </font>
    <font>
      <sz val="11"/>
      <color theme="1"/>
      <name val="Aptos Narrow"/>
      <family val="2"/>
      <scheme val="minor"/>
    </font>
    <font>
      <sz val="10"/>
      <color theme="1"/>
      <name val="Aptos"/>
      <family val="2"/>
    </font>
    <font>
      <b/>
      <sz val="10"/>
      <color theme="1"/>
      <name val="Aptos"/>
      <family val="2"/>
    </font>
    <font>
      <b/>
      <sz val="10"/>
      <color theme="0"/>
      <name val="Aptos"/>
      <family val="2"/>
    </font>
    <font>
      <sz val="10"/>
      <name val="Aptos"/>
      <family val="2"/>
    </font>
    <font>
      <sz val="10"/>
      <color rgb="FF242424"/>
      <name val="Aptos"/>
      <family val="2"/>
    </font>
    <font>
      <b/>
      <sz val="9"/>
      <color indexed="81"/>
      <name val="Tahoma"/>
      <family val="2"/>
    </font>
    <font>
      <sz val="9"/>
      <color indexed="81"/>
      <name val="Tahoma"/>
      <family val="2"/>
    </font>
    <font>
      <b/>
      <sz val="15"/>
      <color theme="1"/>
      <name val="Aptos Narrow"/>
      <family val="2"/>
      <scheme val="minor"/>
    </font>
    <font>
      <sz val="10"/>
      <color rgb="FFFF0000"/>
      <name val="Aptos"/>
      <family val="2"/>
    </font>
    <font>
      <b/>
      <sz val="10"/>
      <name val="Aptos"/>
      <family val="2"/>
    </font>
  </fonts>
  <fills count="11">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13">
    <xf numFmtId="0" fontId="0" fillId="0" borderId="0" xfId="0"/>
    <xf numFmtId="0" fontId="2" fillId="0" borderId="0" xfId="0" applyFont="1" applyAlignment="1">
      <alignment wrapText="1"/>
    </xf>
    <xf numFmtId="0" fontId="2" fillId="0" borderId="0" xfId="0" applyFont="1" applyAlignment="1">
      <alignment vertical="center" wrapText="1"/>
    </xf>
    <xf numFmtId="43" fontId="2" fillId="0" borderId="0" xfId="1" applyFont="1" applyAlignment="1">
      <alignment horizontal="right" wrapText="1"/>
    </xf>
    <xf numFmtId="43" fontId="2" fillId="0" borderId="0" xfId="1" applyFont="1" applyAlignment="1">
      <alignment horizontal="center" wrapText="1"/>
    </xf>
    <xf numFmtId="0" fontId="2" fillId="0" borderId="0" xfId="0" applyFont="1" applyAlignment="1">
      <alignment horizontal="left"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0" xfId="0" applyFont="1" applyAlignment="1">
      <alignment horizont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vertical="center" wrapText="1"/>
    </xf>
    <xf numFmtId="49" fontId="3" fillId="2" borderId="11"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43" fontId="3" fillId="2" borderId="10" xfId="1" applyFont="1" applyFill="1" applyBorder="1" applyAlignment="1">
      <alignment horizontal="right" vertical="center" wrapText="1"/>
    </xf>
    <xf numFmtId="43" fontId="3" fillId="2" borderId="10" xfId="1" applyFont="1" applyFill="1" applyBorder="1" applyAlignment="1">
      <alignment horizontal="center" vertical="center" wrapText="1"/>
    </xf>
    <xf numFmtId="0" fontId="4" fillId="3" borderId="10" xfId="0" applyFont="1" applyFill="1" applyBorder="1" applyAlignment="1">
      <alignment horizontal="left" vertical="center" wrapText="1"/>
    </xf>
    <xf numFmtId="0" fontId="2" fillId="4" borderId="0" xfId="0" applyFont="1" applyFill="1" applyAlignment="1">
      <alignment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43" fontId="2" fillId="0" borderId="10" xfId="1" applyFont="1" applyFill="1" applyBorder="1" applyAlignment="1">
      <alignment horizontal="right" vertical="center" wrapText="1"/>
    </xf>
    <xf numFmtId="43" fontId="2" fillId="0" borderId="10" xfId="1" applyFont="1" applyFill="1" applyBorder="1" applyAlignment="1">
      <alignment horizontal="center" vertical="center" wrapText="1"/>
    </xf>
    <xf numFmtId="0" fontId="5" fillId="0" borderId="10" xfId="2" applyFont="1" applyBorder="1" applyAlignment="1">
      <alignment vertical="top" wrapText="1"/>
    </xf>
    <xf numFmtId="43" fontId="2" fillId="0" borderId="10" xfId="1" applyFont="1" applyFill="1" applyBorder="1" applyAlignment="1">
      <alignment horizontal="right" vertical="center"/>
    </xf>
    <xf numFmtId="0" fontId="2" fillId="5" borderId="10" xfId="0" applyFont="1" applyFill="1" applyBorder="1" applyAlignment="1">
      <alignment horizontal="center" vertical="center" wrapText="1"/>
    </xf>
    <xf numFmtId="43" fontId="2" fillId="0" borderId="10" xfId="1" applyFont="1" applyFill="1" applyBorder="1" applyAlignment="1">
      <alignment horizontal="right"/>
    </xf>
    <xf numFmtId="0" fontId="2" fillId="0" borderId="0" xfId="0" applyFont="1" applyAlignment="1">
      <alignment horizontal="center" vertical="center" wrapText="1"/>
    </xf>
    <xf numFmtId="0" fontId="2" fillId="4" borderId="0" xfId="0" applyFont="1" applyFill="1" applyAlignment="1">
      <alignment vertical="center" wrapText="1"/>
    </xf>
    <xf numFmtId="17" fontId="2" fillId="0" borderId="0" xfId="0" applyNumberFormat="1" applyFont="1" applyAlignment="1">
      <alignment horizontal="center" vertical="center" wrapText="1"/>
    </xf>
    <xf numFmtId="43" fontId="2" fillId="0" borderId="0" xfId="1" applyFont="1" applyBorder="1" applyAlignment="1">
      <alignment horizontal="right" vertical="center" wrapText="1"/>
    </xf>
    <xf numFmtId="43" fontId="2" fillId="0" borderId="0" xfId="1" applyFont="1" applyBorder="1" applyAlignment="1">
      <alignment horizontal="center" vertical="center" wrapText="1"/>
    </xf>
    <xf numFmtId="164" fontId="2" fillId="0" borderId="0" xfId="0" applyNumberFormat="1" applyFont="1" applyAlignment="1">
      <alignment wrapText="1"/>
    </xf>
    <xf numFmtId="0" fontId="5" fillId="6" borderId="10"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10" xfId="0" applyFont="1" applyFill="1" applyBorder="1" applyAlignment="1">
      <alignment vertical="center" wrapText="1"/>
    </xf>
    <xf numFmtId="0" fontId="2" fillId="6" borderId="11" xfId="0" applyFont="1" applyFill="1" applyBorder="1" applyAlignment="1">
      <alignment vertical="center" wrapText="1"/>
    </xf>
    <xf numFmtId="43" fontId="2" fillId="6" borderId="10" xfId="1" applyFont="1" applyFill="1" applyBorder="1" applyAlignment="1">
      <alignment horizontal="right" vertical="center" wrapText="1"/>
    </xf>
    <xf numFmtId="43" fontId="2" fillId="6" borderId="10" xfId="1" applyFont="1" applyFill="1" applyBorder="1" applyAlignment="1">
      <alignment horizontal="center" vertical="center" wrapText="1"/>
    </xf>
    <xf numFmtId="0" fontId="2" fillId="6" borderId="10" xfId="0" applyFont="1" applyFill="1" applyBorder="1" applyAlignment="1">
      <alignment wrapText="1"/>
    </xf>
    <xf numFmtId="0" fontId="2" fillId="6" borderId="0" xfId="0" applyFont="1" applyFill="1" applyAlignment="1">
      <alignment horizontal="left" wrapText="1"/>
    </xf>
    <xf numFmtId="0" fontId="2" fillId="7" borderId="10" xfId="0" applyFont="1" applyFill="1" applyBorder="1" applyAlignment="1">
      <alignment horizontal="center" vertical="center" wrapText="1"/>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17" fontId="2" fillId="7" borderId="10" xfId="0" applyNumberFormat="1" applyFont="1" applyFill="1" applyBorder="1" applyAlignment="1">
      <alignment horizontal="center" vertical="center" wrapText="1"/>
    </xf>
    <xf numFmtId="43" fontId="2" fillId="7" borderId="10" xfId="1" applyFont="1" applyFill="1" applyBorder="1" applyAlignment="1">
      <alignment horizontal="right" vertical="center" wrapText="1"/>
    </xf>
    <xf numFmtId="43" fontId="2" fillId="7" borderId="10" xfId="1" applyFont="1" applyFill="1" applyBorder="1" applyAlignment="1">
      <alignment horizontal="center" vertical="center" wrapText="1"/>
    </xf>
    <xf numFmtId="0" fontId="2" fillId="7" borderId="0" xfId="0" applyFont="1" applyFill="1" applyAlignment="1">
      <alignment vertical="center" wrapText="1"/>
    </xf>
    <xf numFmtId="0" fontId="6" fillId="7" borderId="10" xfId="0" applyFont="1" applyFill="1" applyBorder="1" applyAlignment="1">
      <alignment horizontal="center" vertical="center" wrapText="1"/>
    </xf>
    <xf numFmtId="43" fontId="2" fillId="7" borderId="10" xfId="1" applyFont="1" applyFill="1" applyBorder="1" applyAlignment="1">
      <alignment horizontal="right"/>
    </xf>
    <xf numFmtId="0" fontId="2" fillId="7" borderId="10" xfId="0" applyFont="1" applyFill="1" applyBorder="1" applyAlignment="1">
      <alignment horizontal="left" vertical="center" wrapText="1"/>
    </xf>
    <xf numFmtId="43" fontId="5" fillId="7" borderId="10" xfId="1" applyFont="1" applyFill="1" applyBorder="1" applyAlignment="1">
      <alignment horizontal="right" vertical="center"/>
    </xf>
    <xf numFmtId="0" fontId="2" fillId="7" borderId="0" xfId="0" applyFont="1" applyFill="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6" fillId="0" borderId="10" xfId="0" applyFont="1" applyBorder="1" applyAlignment="1">
      <alignment horizontal="center" vertical="center" wrapText="1"/>
    </xf>
    <xf numFmtId="17" fontId="2" fillId="0" borderId="10" xfId="0" applyNumberFormat="1" applyFont="1" applyBorder="1" applyAlignment="1">
      <alignment horizontal="center" vertical="center" wrapText="1"/>
    </xf>
    <xf numFmtId="43" fontId="9" fillId="0" borderId="0" xfId="0" applyNumberFormat="1" applyFont="1"/>
    <xf numFmtId="0" fontId="2" fillId="8" borderId="10" xfId="0" applyFont="1" applyFill="1" applyBorder="1" applyAlignment="1">
      <alignment vertical="center" wrapText="1"/>
    </xf>
    <xf numFmtId="0" fontId="2" fillId="8" borderId="11" xfId="0" applyFont="1" applyFill="1" applyBorder="1" applyAlignment="1">
      <alignment vertical="center" wrapText="1"/>
    </xf>
    <xf numFmtId="0" fontId="2" fillId="8" borderId="0" xfId="0" applyFont="1" applyFill="1" applyAlignment="1">
      <alignment vertical="center" wrapText="1"/>
    </xf>
    <xf numFmtId="0" fontId="0" fillId="0" borderId="0" xfId="0" applyAlignment="1">
      <alignment horizontal="center"/>
    </xf>
    <xf numFmtId="0" fontId="5" fillId="0" borderId="10" xfId="0" applyFont="1" applyBorder="1" applyAlignment="1">
      <alignment horizontal="center" vertical="center" wrapText="1"/>
    </xf>
    <xf numFmtId="0" fontId="2" fillId="0" borderId="10" xfId="0" applyFont="1" applyBorder="1" applyAlignment="1">
      <alignment horizontal="right" vertical="center" wrapText="1"/>
    </xf>
    <xf numFmtId="43" fontId="2" fillId="0" borderId="11" xfId="1" applyFont="1" applyFill="1" applyBorder="1" applyAlignment="1">
      <alignment horizontal="center" vertical="center" wrapText="1"/>
    </xf>
    <xf numFmtId="0" fontId="10" fillId="0" borderId="11" xfId="0" applyFont="1" applyBorder="1" applyAlignment="1">
      <alignment vertical="center" wrapText="1"/>
    </xf>
    <xf numFmtId="0" fontId="3" fillId="9" borderId="10" xfId="0" applyFont="1" applyFill="1" applyBorder="1" applyAlignment="1">
      <alignment horizontal="center" vertical="center" wrapText="1"/>
    </xf>
    <xf numFmtId="49" fontId="3" fillId="9" borderId="11" xfId="0" applyNumberFormat="1" applyFont="1" applyFill="1" applyBorder="1" applyAlignment="1">
      <alignment horizontal="center" vertical="center" wrapText="1"/>
    </xf>
    <xf numFmtId="43" fontId="3" fillId="9" borderId="10" xfId="1" applyFont="1" applyFill="1" applyBorder="1" applyAlignment="1">
      <alignment horizontal="right" vertical="center" wrapText="1"/>
    </xf>
    <xf numFmtId="43" fontId="3" fillId="9" borderId="10" xfId="1"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10" fillId="0" borderId="10" xfId="0" applyFont="1" applyBorder="1" applyAlignment="1">
      <alignment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7"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vertical="center" wrapText="1"/>
    </xf>
    <xf numFmtId="17" fontId="2" fillId="2" borderId="10" xfId="0" applyNumberFormat="1" applyFont="1" applyFill="1" applyBorder="1" applyAlignment="1">
      <alignment horizontal="center" vertical="center" wrapText="1"/>
    </xf>
    <xf numFmtId="43" fontId="2" fillId="2" borderId="10" xfId="1" applyFont="1" applyFill="1" applyBorder="1" applyAlignment="1">
      <alignment horizontal="right" vertical="center" wrapText="1"/>
    </xf>
    <xf numFmtId="43" fontId="2" fillId="2" borderId="10" xfId="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0" xfId="0" applyFont="1" applyFill="1" applyBorder="1" applyAlignment="1">
      <alignment vertical="center" wrapText="1"/>
    </xf>
    <xf numFmtId="17" fontId="5" fillId="0" borderId="10"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vertical="center" wrapText="1"/>
    </xf>
    <xf numFmtId="17" fontId="5" fillId="0" borderId="10" xfId="0" applyNumberFormat="1" applyFont="1" applyFill="1" applyBorder="1" applyAlignment="1">
      <alignment horizontal="center" vertical="center" wrapText="1"/>
    </xf>
    <xf numFmtId="43" fontId="5" fillId="0" borderId="10" xfId="1" applyFont="1" applyFill="1" applyBorder="1" applyAlignment="1">
      <alignment horizontal="right" vertical="center" wrapText="1"/>
    </xf>
    <xf numFmtId="43" fontId="5" fillId="0" borderId="10" xfId="1" applyFont="1" applyFill="1" applyBorder="1" applyAlignment="1">
      <alignment horizontal="center" vertical="center" wrapText="1"/>
    </xf>
    <xf numFmtId="0" fontId="5" fillId="0" borderId="11" xfId="0" applyFont="1" applyBorder="1" applyAlignment="1">
      <alignment vertical="center" wrapText="1"/>
    </xf>
    <xf numFmtId="0" fontId="2" fillId="0" borderId="0" xfId="0" applyFont="1" applyFill="1" applyAlignment="1">
      <alignment vertical="center" wrapText="1"/>
    </xf>
    <xf numFmtId="17" fontId="2" fillId="0" borderId="10" xfId="0" applyNumberFormat="1" applyFont="1" applyFill="1" applyBorder="1" applyAlignment="1">
      <alignment horizontal="center"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0" xfId="0" applyFont="1" applyFill="1" applyAlignment="1">
      <alignment vertical="center" wrapText="1"/>
    </xf>
  </cellXfs>
  <cellStyles count="3">
    <cellStyle name="Millares" xfId="1" builtinId="3"/>
    <cellStyle name="Normal" xfId="0" builtinId="0"/>
    <cellStyle name="Normal 2 3" xfId="2" xr:uid="{B119739F-7EF8-405A-83D1-83957B3A9F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1</xdr:row>
      <xdr:rowOff>205740</xdr:rowOff>
    </xdr:from>
    <xdr:to>
      <xdr:col>2</xdr:col>
      <xdr:colOff>259330</xdr:colOff>
      <xdr:row>3</xdr:row>
      <xdr:rowOff>111125</xdr:rowOff>
    </xdr:to>
    <xdr:pic>
      <xdr:nvPicPr>
        <xdr:cNvPr id="2" name="Imagen 1">
          <a:extLst>
            <a:ext uri="{FF2B5EF4-FFF2-40B4-BE49-F238E27FC236}">
              <a16:creationId xmlns:a16="http://schemas.microsoft.com/office/drawing/2014/main" id="{952CCEE6-400C-42F9-8EF5-E789BB9D5886}"/>
            </a:ext>
          </a:extLst>
        </xdr:cNvPr>
        <xdr:cNvPicPr>
          <a:picLocks noChangeAspect="1"/>
        </xdr:cNvPicPr>
      </xdr:nvPicPr>
      <xdr:blipFill>
        <a:blip xmlns:r="http://schemas.openxmlformats.org/officeDocument/2006/relationships" r:embed="rId1"/>
        <a:stretch>
          <a:fillRect/>
        </a:stretch>
      </xdr:blipFill>
      <xdr:spPr>
        <a:xfrm>
          <a:off x="331470" y="285750"/>
          <a:ext cx="1363558" cy="3587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1C6A-0DE2-489C-ADDC-DE8565D34807}">
  <dimension ref="A1:AO45"/>
  <sheetViews>
    <sheetView tabSelected="1" topLeftCell="D1" zoomScale="155" zoomScaleNormal="155" workbookViewId="0">
      <pane ySplit="1" topLeftCell="A43" activePane="bottomLeft" state="frozen"/>
      <selection activeCell="H1" sqref="H1"/>
      <selection pane="bottomLeft" activeCell="D43" sqref="D43"/>
    </sheetView>
  </sheetViews>
  <sheetFormatPr baseColWidth="10" defaultRowHeight="14.4" x14ac:dyDescent="0.3"/>
  <cols>
    <col min="1" max="1" width="14.77734375" customWidth="1"/>
    <col min="2" max="2" width="15.33203125" customWidth="1"/>
    <col min="3" max="3" width="0" hidden="1" customWidth="1"/>
    <col min="4" max="4" width="16.6640625" customWidth="1"/>
    <col min="5" max="5" width="19.44140625" hidden="1" customWidth="1"/>
    <col min="6" max="6" width="0" hidden="1" customWidth="1"/>
    <col min="7" max="7" width="21.88671875" style="60" customWidth="1"/>
    <col min="8" max="8" width="55.33203125" customWidth="1"/>
    <col min="11" max="11" width="27.44140625" customWidth="1"/>
    <col min="12" max="12" width="20.88671875" customWidth="1"/>
    <col min="13" max="13" width="19.21875" bestFit="1" customWidth="1"/>
    <col min="14" max="14" width="19.21875" customWidth="1"/>
    <col min="16" max="17" width="0" hidden="1" customWidth="1"/>
  </cols>
  <sheetData>
    <row r="1" spans="1:41" s="17" customFormat="1" ht="83.4" customHeight="1" x14ac:dyDescent="0.3">
      <c r="A1" s="65" t="s">
        <v>2</v>
      </c>
      <c r="B1" s="65" t="s">
        <v>3</v>
      </c>
      <c r="C1" s="65" t="s">
        <v>4</v>
      </c>
      <c r="D1" s="65" t="s">
        <v>5</v>
      </c>
      <c r="E1" s="65" t="s">
        <v>6</v>
      </c>
      <c r="F1" s="65" t="s">
        <v>7</v>
      </c>
      <c r="G1" s="65" t="s">
        <v>8</v>
      </c>
      <c r="H1" s="66" t="s">
        <v>9</v>
      </c>
      <c r="I1" s="65" t="s">
        <v>12</v>
      </c>
      <c r="J1" s="65" t="s">
        <v>13</v>
      </c>
      <c r="K1" s="67" t="s">
        <v>14</v>
      </c>
      <c r="L1" s="68" t="s">
        <v>15</v>
      </c>
      <c r="M1" s="68" t="s">
        <v>220</v>
      </c>
      <c r="N1" s="68" t="s">
        <v>219</v>
      </c>
      <c r="O1" s="65" t="s">
        <v>16</v>
      </c>
      <c r="P1" s="69" t="s">
        <v>17</v>
      </c>
      <c r="Q1" s="69" t="s">
        <v>18</v>
      </c>
    </row>
    <row r="2" spans="1:41" s="2" customFormat="1" ht="55.2" x14ac:dyDescent="0.3">
      <c r="A2" s="19" t="s">
        <v>224</v>
      </c>
      <c r="B2" s="19" t="s">
        <v>24</v>
      </c>
      <c r="C2" s="19" t="s">
        <v>25</v>
      </c>
      <c r="D2" s="19" t="s">
        <v>26</v>
      </c>
      <c r="E2" s="19" t="s">
        <v>32</v>
      </c>
      <c r="F2" s="19" t="s">
        <v>33</v>
      </c>
      <c r="G2" s="19" t="s">
        <v>34</v>
      </c>
      <c r="H2" s="53" t="s">
        <v>35</v>
      </c>
      <c r="I2" s="19">
        <v>12</v>
      </c>
      <c r="J2" s="55">
        <v>46235</v>
      </c>
      <c r="K2" s="20">
        <v>8774000</v>
      </c>
      <c r="L2" s="21" t="s">
        <v>36</v>
      </c>
      <c r="M2" s="21"/>
      <c r="N2" s="21"/>
      <c r="O2" s="99">
        <v>46296</v>
      </c>
      <c r="P2" s="18"/>
      <c r="Q2" s="53"/>
    </row>
    <row r="3" spans="1:41" s="59" customFormat="1" ht="41.4" x14ac:dyDescent="0.3">
      <c r="A3" s="102" t="s">
        <v>23</v>
      </c>
      <c r="B3" s="102" t="s">
        <v>37</v>
      </c>
      <c r="C3" s="102" t="s">
        <v>25</v>
      </c>
      <c r="D3" s="102" t="s">
        <v>26</v>
      </c>
      <c r="E3" s="102" t="s">
        <v>27</v>
      </c>
      <c r="F3" s="102" t="s">
        <v>28</v>
      </c>
      <c r="G3" s="102" t="s">
        <v>246</v>
      </c>
      <c r="H3" s="103" t="s">
        <v>39</v>
      </c>
      <c r="I3" s="102">
        <v>12</v>
      </c>
      <c r="J3" s="104">
        <v>46023</v>
      </c>
      <c r="K3" s="105" t="s">
        <v>265</v>
      </c>
      <c r="L3" s="105" t="s">
        <v>264</v>
      </c>
      <c r="M3" s="106"/>
      <c r="N3" s="106"/>
      <c r="O3" s="104">
        <v>46023</v>
      </c>
      <c r="P3" s="57"/>
      <c r="Q3" s="5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row>
    <row r="4" spans="1:41" s="2" customFormat="1" ht="110.4" x14ac:dyDescent="0.3">
      <c r="A4" s="19" t="s">
        <v>226</v>
      </c>
      <c r="B4" s="19" t="s">
        <v>40</v>
      </c>
      <c r="C4" s="19" t="s">
        <v>25</v>
      </c>
      <c r="D4" s="19" t="s">
        <v>41</v>
      </c>
      <c r="E4" s="19" t="s">
        <v>42</v>
      </c>
      <c r="F4" s="19" t="s">
        <v>43</v>
      </c>
      <c r="G4" s="19" t="s">
        <v>229</v>
      </c>
      <c r="H4" s="107" t="s">
        <v>266</v>
      </c>
      <c r="I4" s="19">
        <v>12</v>
      </c>
      <c r="J4" s="55">
        <v>46023</v>
      </c>
      <c r="K4" s="105" t="s">
        <v>236</v>
      </c>
      <c r="L4" s="106" t="s">
        <v>237</v>
      </c>
      <c r="M4" s="21"/>
      <c r="N4" s="21"/>
      <c r="O4" s="99">
        <v>46054</v>
      </c>
      <c r="P4" s="18"/>
      <c r="Q4" s="53"/>
    </row>
    <row r="5" spans="1:41" s="2" customFormat="1" ht="193.2" x14ac:dyDescent="0.3">
      <c r="A5" s="19" t="s">
        <v>23</v>
      </c>
      <c r="B5" s="19" t="s">
        <v>47</v>
      </c>
      <c r="C5" s="19" t="s">
        <v>25</v>
      </c>
      <c r="D5" s="19" t="s">
        <v>41</v>
      </c>
      <c r="E5" s="19" t="s">
        <v>48</v>
      </c>
      <c r="F5" s="19" t="s">
        <v>49</v>
      </c>
      <c r="G5" s="19" t="s">
        <v>50</v>
      </c>
      <c r="H5" s="53" t="s">
        <v>51</v>
      </c>
      <c r="I5" s="19">
        <v>6</v>
      </c>
      <c r="J5" s="99">
        <v>46174</v>
      </c>
      <c r="K5" s="21">
        <v>8000000</v>
      </c>
      <c r="L5" s="21" t="s">
        <v>52</v>
      </c>
      <c r="M5" s="21"/>
      <c r="N5" s="21"/>
      <c r="O5" s="99">
        <v>46204</v>
      </c>
      <c r="P5" s="18"/>
      <c r="Q5" s="53"/>
    </row>
    <row r="6" spans="1:41" s="2" customFormat="1" ht="165.6" x14ac:dyDescent="0.3">
      <c r="A6" s="19" t="s">
        <v>23</v>
      </c>
      <c r="B6" s="19" t="s">
        <v>47</v>
      </c>
      <c r="C6" s="19" t="s">
        <v>25</v>
      </c>
      <c r="D6" s="19" t="s">
        <v>26</v>
      </c>
      <c r="E6" s="19" t="s">
        <v>32</v>
      </c>
      <c r="F6" s="19" t="s">
        <v>59</v>
      </c>
      <c r="G6" s="19" t="s">
        <v>60</v>
      </c>
      <c r="H6" s="53" t="s">
        <v>61</v>
      </c>
      <c r="I6" s="19">
        <v>6</v>
      </c>
      <c r="J6" s="99">
        <v>46174</v>
      </c>
      <c r="K6" s="20">
        <v>18000000</v>
      </c>
      <c r="L6" s="21" t="s">
        <v>52</v>
      </c>
      <c r="M6" s="21"/>
      <c r="N6" s="21"/>
      <c r="O6" s="99">
        <v>46204</v>
      </c>
      <c r="P6" s="18"/>
      <c r="Q6" s="53"/>
    </row>
    <row r="7" spans="1:41" s="2" customFormat="1" ht="55.2" x14ac:dyDescent="0.3">
      <c r="A7" s="19" t="s">
        <v>65</v>
      </c>
      <c r="B7" s="19" t="s">
        <v>66</v>
      </c>
      <c r="C7" s="19" t="s">
        <v>25</v>
      </c>
      <c r="D7" s="19" t="s">
        <v>26</v>
      </c>
      <c r="E7" s="19" t="s">
        <v>27</v>
      </c>
      <c r="F7" s="19" t="s">
        <v>28</v>
      </c>
      <c r="G7" s="19" t="s">
        <v>246</v>
      </c>
      <c r="H7" s="53" t="s">
        <v>67</v>
      </c>
      <c r="I7" s="19">
        <v>6</v>
      </c>
      <c r="J7" s="99">
        <v>46174</v>
      </c>
      <c r="K7" s="105" t="s">
        <v>238</v>
      </c>
      <c r="L7" s="106">
        <v>13482000</v>
      </c>
      <c r="M7" s="106"/>
      <c r="N7" s="106"/>
      <c r="O7" s="99">
        <v>46204</v>
      </c>
      <c r="P7" s="18"/>
      <c r="Q7" s="53"/>
    </row>
    <row r="8" spans="1:41" s="2" customFormat="1" ht="55.2" x14ac:dyDescent="0.3">
      <c r="A8" s="19" t="s">
        <v>65</v>
      </c>
      <c r="B8" s="19" t="s">
        <v>68</v>
      </c>
      <c r="C8" s="19" t="s">
        <v>25</v>
      </c>
      <c r="D8" s="19" t="s">
        <v>26</v>
      </c>
      <c r="E8" s="19" t="s">
        <v>27</v>
      </c>
      <c r="F8" s="19" t="s">
        <v>28</v>
      </c>
      <c r="G8" s="19" t="s">
        <v>246</v>
      </c>
      <c r="H8" s="53" t="s">
        <v>69</v>
      </c>
      <c r="I8" s="19">
        <v>6</v>
      </c>
      <c r="J8" s="99">
        <v>46174</v>
      </c>
      <c r="K8" s="105" t="s">
        <v>238</v>
      </c>
      <c r="L8" s="106">
        <v>13482000</v>
      </c>
      <c r="M8" s="106"/>
      <c r="N8" s="106"/>
      <c r="O8" s="99">
        <v>46204</v>
      </c>
      <c r="P8" s="18"/>
      <c r="Q8" s="53"/>
    </row>
    <row r="9" spans="1:41" s="2" customFormat="1" ht="110.4" x14ac:dyDescent="0.3">
      <c r="A9" s="19" t="s">
        <v>65</v>
      </c>
      <c r="B9" s="19" t="s">
        <v>68</v>
      </c>
      <c r="C9" s="19" t="s">
        <v>25</v>
      </c>
      <c r="D9" s="19" t="s">
        <v>26</v>
      </c>
      <c r="E9" s="19" t="s">
        <v>70</v>
      </c>
      <c r="F9" s="18" t="s">
        <v>71</v>
      </c>
      <c r="G9" s="19" t="s">
        <v>72</v>
      </c>
      <c r="H9" s="53" t="s">
        <v>73</v>
      </c>
      <c r="I9" s="19">
        <v>24</v>
      </c>
      <c r="J9" s="55">
        <v>46054</v>
      </c>
      <c r="K9" s="105" t="s">
        <v>280</v>
      </c>
      <c r="L9" s="106" t="s">
        <v>247</v>
      </c>
      <c r="M9" s="21"/>
      <c r="N9" s="21"/>
      <c r="O9" s="55">
        <v>46113</v>
      </c>
      <c r="P9" s="18"/>
      <c r="Q9" s="53"/>
    </row>
    <row r="10" spans="1:41" s="2" customFormat="1" ht="96.6" x14ac:dyDescent="0.3">
      <c r="A10" s="102" t="s">
        <v>75</v>
      </c>
      <c r="B10" s="102" t="s">
        <v>76</v>
      </c>
      <c r="C10" s="102" t="s">
        <v>25</v>
      </c>
      <c r="D10" s="102" t="s">
        <v>26</v>
      </c>
      <c r="E10" s="102" t="s">
        <v>27</v>
      </c>
      <c r="F10" s="102" t="s">
        <v>28</v>
      </c>
      <c r="G10" s="102" t="s">
        <v>246</v>
      </c>
      <c r="H10" s="103" t="s">
        <v>239</v>
      </c>
      <c r="I10" s="102">
        <v>12</v>
      </c>
      <c r="J10" s="104">
        <v>46023</v>
      </c>
      <c r="K10" s="105" t="s">
        <v>240</v>
      </c>
      <c r="L10" s="106" t="s">
        <v>241</v>
      </c>
      <c r="M10" s="106"/>
      <c r="N10" s="106"/>
      <c r="O10" s="104">
        <v>46023</v>
      </c>
      <c r="P10" s="18"/>
      <c r="Q10" s="53"/>
    </row>
    <row r="11" spans="1:41" s="2" customFormat="1" ht="96.6" x14ac:dyDescent="0.3">
      <c r="A11" s="102" t="s">
        <v>75</v>
      </c>
      <c r="B11" s="102" t="s">
        <v>234</v>
      </c>
      <c r="C11" s="102"/>
      <c r="D11" s="102" t="s">
        <v>26</v>
      </c>
      <c r="E11" s="102"/>
      <c r="F11" s="102"/>
      <c r="G11" s="102" t="s">
        <v>246</v>
      </c>
      <c r="H11" s="103" t="s">
        <v>235</v>
      </c>
      <c r="I11" s="102">
        <v>6</v>
      </c>
      <c r="J11" s="104">
        <v>46023</v>
      </c>
      <c r="K11" s="105">
        <v>48000000</v>
      </c>
      <c r="L11" s="106">
        <v>8000000</v>
      </c>
      <c r="M11" s="106"/>
      <c r="N11" s="106"/>
      <c r="O11" s="104">
        <v>46023</v>
      </c>
      <c r="P11" s="71"/>
      <c r="Q11" s="64"/>
    </row>
    <row r="12" spans="1:41" s="2" customFormat="1" ht="55.2" x14ac:dyDescent="0.3">
      <c r="A12" s="19" t="s">
        <v>224</v>
      </c>
      <c r="B12" s="19" t="s">
        <v>76</v>
      </c>
      <c r="C12" s="19" t="s">
        <v>25</v>
      </c>
      <c r="D12" s="19" t="s">
        <v>41</v>
      </c>
      <c r="E12" s="19" t="s">
        <v>48</v>
      </c>
      <c r="F12" s="19" t="s">
        <v>49</v>
      </c>
      <c r="G12" s="19" t="s">
        <v>79</v>
      </c>
      <c r="H12" s="53" t="s">
        <v>80</v>
      </c>
      <c r="I12" s="19">
        <v>12</v>
      </c>
      <c r="J12" s="99">
        <v>46174</v>
      </c>
      <c r="K12" s="20">
        <v>288000</v>
      </c>
      <c r="L12" s="21">
        <v>24000</v>
      </c>
      <c r="M12" s="21"/>
      <c r="N12" s="21"/>
      <c r="O12" s="99">
        <v>46174</v>
      </c>
      <c r="P12" s="18"/>
      <c r="Q12" s="53"/>
    </row>
    <row r="13" spans="1:41" s="2" customFormat="1" ht="132" customHeight="1" x14ac:dyDescent="0.3">
      <c r="A13" s="19" t="s">
        <v>224</v>
      </c>
      <c r="B13" s="19" t="s">
        <v>228</v>
      </c>
      <c r="C13" s="19" t="s">
        <v>25</v>
      </c>
      <c r="D13" s="19" t="s">
        <v>41</v>
      </c>
      <c r="E13" s="19" t="s">
        <v>82</v>
      </c>
      <c r="F13" s="19" t="s">
        <v>83</v>
      </c>
      <c r="G13" s="19" t="s">
        <v>84</v>
      </c>
      <c r="H13" s="53" t="s">
        <v>85</v>
      </c>
      <c r="I13" s="19">
        <v>12</v>
      </c>
      <c r="J13" s="99">
        <v>46174</v>
      </c>
      <c r="K13" s="20">
        <v>4236000</v>
      </c>
      <c r="L13" s="21">
        <v>353000</v>
      </c>
      <c r="M13" s="21"/>
      <c r="N13" s="21"/>
      <c r="O13" s="99">
        <v>46174</v>
      </c>
      <c r="P13" s="18"/>
      <c r="Q13" s="53"/>
    </row>
    <row r="14" spans="1:41" s="2" customFormat="1" ht="55.2" x14ac:dyDescent="0.3">
      <c r="A14" s="19" t="s">
        <v>224</v>
      </c>
      <c r="B14" s="19" t="s">
        <v>228</v>
      </c>
      <c r="C14" s="19" t="s">
        <v>25</v>
      </c>
      <c r="D14" s="19" t="s">
        <v>26</v>
      </c>
      <c r="E14" s="19" t="s">
        <v>32</v>
      </c>
      <c r="F14" s="19" t="s">
        <v>33</v>
      </c>
      <c r="G14" s="19" t="s">
        <v>242</v>
      </c>
      <c r="H14" s="53" t="s">
        <v>267</v>
      </c>
      <c r="I14" s="19">
        <v>12</v>
      </c>
      <c r="J14" s="99">
        <v>46174</v>
      </c>
      <c r="K14" s="20">
        <v>44000000</v>
      </c>
      <c r="L14" s="21">
        <v>3666666.6666666665</v>
      </c>
      <c r="M14" s="21"/>
      <c r="N14" s="21"/>
      <c r="O14" s="99">
        <v>46174</v>
      </c>
      <c r="P14" s="18"/>
      <c r="Q14" s="53"/>
    </row>
    <row r="15" spans="1:41" s="2" customFormat="1" ht="138" x14ac:dyDescent="0.3">
      <c r="A15" s="19" t="s">
        <v>227</v>
      </c>
      <c r="B15" s="19" t="s">
        <v>101</v>
      </c>
      <c r="C15" s="19" t="s">
        <v>25</v>
      </c>
      <c r="D15" s="19" t="s">
        <v>26</v>
      </c>
      <c r="E15" s="19" t="s">
        <v>27</v>
      </c>
      <c r="F15" s="19" t="s">
        <v>28</v>
      </c>
      <c r="G15" s="19" t="s">
        <v>246</v>
      </c>
      <c r="H15" s="53" t="s">
        <v>248</v>
      </c>
      <c r="I15" s="61">
        <v>2</v>
      </c>
      <c r="J15" s="99">
        <v>46023</v>
      </c>
      <c r="K15" s="105" t="s">
        <v>249</v>
      </c>
      <c r="L15" s="106" t="s">
        <v>249</v>
      </c>
      <c r="M15" s="106"/>
      <c r="N15" s="106"/>
      <c r="O15" s="99">
        <v>46023</v>
      </c>
      <c r="P15" s="18"/>
      <c r="Q15" s="53"/>
    </row>
    <row r="16" spans="1:41" s="59" customFormat="1" ht="41.4" x14ac:dyDescent="0.3">
      <c r="A16" s="100" t="s">
        <v>227</v>
      </c>
      <c r="B16" s="100" t="s">
        <v>101</v>
      </c>
      <c r="C16" s="100" t="s">
        <v>25</v>
      </c>
      <c r="D16" s="100" t="s">
        <v>26</v>
      </c>
      <c r="E16" s="100" t="s">
        <v>27</v>
      </c>
      <c r="F16" s="100" t="s">
        <v>28</v>
      </c>
      <c r="G16" s="100" t="s">
        <v>246</v>
      </c>
      <c r="H16" s="101" t="s">
        <v>105</v>
      </c>
      <c r="I16" s="100">
        <v>6</v>
      </c>
      <c r="J16" s="104">
        <v>46174</v>
      </c>
      <c r="K16" s="20">
        <v>151200000</v>
      </c>
      <c r="L16" s="21">
        <v>12600000</v>
      </c>
      <c r="M16" s="21"/>
      <c r="N16" s="21"/>
      <c r="O16" s="109">
        <v>46204</v>
      </c>
      <c r="P16" s="98"/>
      <c r="Q16" s="101"/>
      <c r="R16" s="108"/>
      <c r="S16" s="108"/>
      <c r="T16" s="108"/>
      <c r="U16" s="108"/>
      <c r="V16" s="108"/>
      <c r="W16" s="108"/>
      <c r="X16" s="108"/>
      <c r="Y16" s="108"/>
    </row>
    <row r="17" spans="1:17" s="2" customFormat="1" ht="41.4" x14ac:dyDescent="0.3">
      <c r="A17" s="19" t="s">
        <v>106</v>
      </c>
      <c r="B17" s="19" t="s">
        <v>107</v>
      </c>
      <c r="C17" s="19" t="s">
        <v>25</v>
      </c>
      <c r="D17" s="19" t="s">
        <v>26</v>
      </c>
      <c r="E17" s="19" t="s">
        <v>32</v>
      </c>
      <c r="F17" s="19" t="s">
        <v>33</v>
      </c>
      <c r="G17" s="92" t="s">
        <v>270</v>
      </c>
      <c r="H17" s="93" t="s">
        <v>271</v>
      </c>
      <c r="I17" s="92">
        <v>12</v>
      </c>
      <c r="J17" s="94">
        <v>46174</v>
      </c>
      <c r="K17" s="95" t="s">
        <v>278</v>
      </c>
      <c r="L17" s="95" t="s">
        <v>279</v>
      </c>
      <c r="M17" s="96"/>
      <c r="N17" s="96"/>
      <c r="O17" s="94">
        <v>46204</v>
      </c>
      <c r="P17" s="92"/>
      <c r="Q17" s="97"/>
    </row>
    <row r="18" spans="1:17" s="2" customFormat="1" ht="124.2" x14ac:dyDescent="0.3">
      <c r="A18" s="19" t="s">
        <v>106</v>
      </c>
      <c r="B18" s="19" t="s">
        <v>107</v>
      </c>
      <c r="C18" s="19"/>
      <c r="D18" s="19" t="s">
        <v>26</v>
      </c>
      <c r="E18" s="19"/>
      <c r="F18" s="19"/>
      <c r="G18" s="92" t="s">
        <v>268</v>
      </c>
      <c r="H18" s="93" t="s">
        <v>272</v>
      </c>
      <c r="I18" s="92">
        <v>12</v>
      </c>
      <c r="J18" s="94">
        <v>46054</v>
      </c>
      <c r="K18" s="95" t="s">
        <v>277</v>
      </c>
      <c r="L18" s="95" t="s">
        <v>273</v>
      </c>
      <c r="M18" s="96"/>
      <c r="N18" s="96"/>
      <c r="O18" s="94"/>
      <c r="P18" s="92"/>
      <c r="Q18" s="97"/>
    </row>
    <row r="19" spans="1:17" s="2" customFormat="1" ht="55.2" x14ac:dyDescent="0.3">
      <c r="A19" s="19" t="s">
        <v>106</v>
      </c>
      <c r="B19" s="19" t="s">
        <v>107</v>
      </c>
      <c r="C19" s="19"/>
      <c r="D19" s="19" t="s">
        <v>26</v>
      </c>
      <c r="E19" s="19"/>
      <c r="F19" s="19"/>
      <c r="G19" s="92" t="s">
        <v>269</v>
      </c>
      <c r="H19" s="93" t="s">
        <v>274</v>
      </c>
      <c r="I19" s="92">
        <v>12</v>
      </c>
      <c r="J19" s="94">
        <v>46082</v>
      </c>
      <c r="K19" s="95" t="s">
        <v>275</v>
      </c>
      <c r="L19" s="95" t="s">
        <v>276</v>
      </c>
      <c r="M19" s="96"/>
      <c r="N19" s="96"/>
      <c r="O19" s="94"/>
      <c r="P19" s="92"/>
      <c r="Q19" s="97"/>
    </row>
    <row r="20" spans="1:17" s="2" customFormat="1" ht="82.8" x14ac:dyDescent="0.3">
      <c r="A20" s="19" t="s">
        <v>226</v>
      </c>
      <c r="B20" s="19" t="s">
        <v>114</v>
      </c>
      <c r="C20" s="19" t="s">
        <v>25</v>
      </c>
      <c r="D20" s="19" t="s">
        <v>26</v>
      </c>
      <c r="E20" s="19" t="s">
        <v>32</v>
      </c>
      <c r="F20" s="19" t="s">
        <v>33</v>
      </c>
      <c r="G20" s="19" t="s">
        <v>115</v>
      </c>
      <c r="H20" s="53" t="s">
        <v>116</v>
      </c>
      <c r="I20" s="19">
        <v>12</v>
      </c>
      <c r="J20" s="55">
        <v>46174</v>
      </c>
      <c r="K20" s="20">
        <v>80000000</v>
      </c>
      <c r="L20" s="21">
        <v>6666666.666666667</v>
      </c>
      <c r="M20" s="21"/>
      <c r="N20" s="21"/>
      <c r="O20" s="55">
        <v>46204</v>
      </c>
      <c r="P20" s="19"/>
      <c r="Q20" s="70"/>
    </row>
    <row r="21" spans="1:17" s="2" customFormat="1" ht="41.4" x14ac:dyDescent="0.3">
      <c r="A21" s="61" t="s">
        <v>226</v>
      </c>
      <c r="B21" s="19" t="s">
        <v>114</v>
      </c>
      <c r="C21" s="19" t="s">
        <v>25</v>
      </c>
      <c r="D21" s="19" t="s">
        <v>41</v>
      </c>
      <c r="E21" s="19" t="s">
        <v>54</v>
      </c>
      <c r="F21" s="19" t="s">
        <v>117</v>
      </c>
      <c r="G21" s="19" t="s">
        <v>118</v>
      </c>
      <c r="H21" s="53" t="s">
        <v>119</v>
      </c>
      <c r="I21" s="19">
        <v>6</v>
      </c>
      <c r="J21" s="55">
        <v>46174</v>
      </c>
      <c r="K21" s="20" t="s">
        <v>250</v>
      </c>
      <c r="L21" s="20" t="s">
        <v>251</v>
      </c>
      <c r="M21" s="21"/>
      <c r="N21" s="21"/>
      <c r="O21" s="55">
        <v>46204</v>
      </c>
      <c r="P21" s="19"/>
      <c r="Q21" s="70"/>
    </row>
    <row r="22" spans="1:17" s="2" customFormat="1" ht="55.2" x14ac:dyDescent="0.3">
      <c r="A22" s="61" t="s">
        <v>226</v>
      </c>
      <c r="B22" s="19" t="s">
        <v>114</v>
      </c>
      <c r="C22" s="19" t="s">
        <v>25</v>
      </c>
      <c r="D22" s="19" t="s">
        <v>41</v>
      </c>
      <c r="E22" s="19" t="s">
        <v>120</v>
      </c>
      <c r="F22" s="19" t="s">
        <v>121</v>
      </c>
      <c r="G22" s="19" t="s">
        <v>122</v>
      </c>
      <c r="H22" s="53" t="s">
        <v>123</v>
      </c>
      <c r="I22" s="19">
        <v>6</v>
      </c>
      <c r="J22" s="55">
        <v>46204</v>
      </c>
      <c r="K22" s="20" t="s">
        <v>281</v>
      </c>
      <c r="L22" s="20" t="s">
        <v>282</v>
      </c>
      <c r="M22" s="21"/>
      <c r="N22" s="21"/>
      <c r="O22" s="55">
        <v>46235</v>
      </c>
      <c r="P22" s="19"/>
      <c r="Q22" s="70"/>
    </row>
    <row r="23" spans="1:17" s="2" customFormat="1" ht="41.4" x14ac:dyDescent="0.3">
      <c r="A23" s="100" t="s">
        <v>226</v>
      </c>
      <c r="B23" s="100" t="s">
        <v>114</v>
      </c>
      <c r="C23" s="100" t="s">
        <v>25</v>
      </c>
      <c r="D23" s="100" t="s">
        <v>26</v>
      </c>
      <c r="E23" s="100" t="s">
        <v>27</v>
      </c>
      <c r="F23" s="100" t="s">
        <v>28</v>
      </c>
      <c r="G23" s="100" t="s">
        <v>246</v>
      </c>
      <c r="H23" s="98" t="s">
        <v>125</v>
      </c>
      <c r="I23" s="100">
        <v>6</v>
      </c>
      <c r="J23" s="109">
        <v>46174</v>
      </c>
      <c r="K23" s="20" t="s">
        <v>252</v>
      </c>
      <c r="L23" s="20" t="s">
        <v>254</v>
      </c>
      <c r="M23" s="21"/>
      <c r="N23" s="21"/>
      <c r="O23" s="109">
        <v>46204</v>
      </c>
      <c r="P23" s="19"/>
      <c r="Q23" s="70"/>
    </row>
    <row r="24" spans="1:17" s="2" customFormat="1" ht="41.4" x14ac:dyDescent="0.3">
      <c r="A24" s="100" t="s">
        <v>226</v>
      </c>
      <c r="B24" s="100" t="s">
        <v>114</v>
      </c>
      <c r="C24" s="100" t="s">
        <v>25</v>
      </c>
      <c r="D24" s="100" t="s">
        <v>26</v>
      </c>
      <c r="E24" s="100" t="s">
        <v>27</v>
      </c>
      <c r="F24" s="100" t="s">
        <v>28</v>
      </c>
      <c r="G24" s="100" t="s">
        <v>246</v>
      </c>
      <c r="H24" s="98" t="s">
        <v>126</v>
      </c>
      <c r="I24" s="100">
        <v>6</v>
      </c>
      <c r="J24" s="109">
        <v>46174</v>
      </c>
      <c r="K24" s="20" t="s">
        <v>253</v>
      </c>
      <c r="L24" s="20" t="s">
        <v>255</v>
      </c>
      <c r="M24" s="21"/>
      <c r="N24" s="21"/>
      <c r="O24" s="109">
        <v>46204</v>
      </c>
      <c r="P24" s="19"/>
      <c r="Q24" s="70"/>
    </row>
    <row r="25" spans="1:17" s="2" customFormat="1" ht="41.4" x14ac:dyDescent="0.3">
      <c r="A25" s="19" t="s">
        <v>226</v>
      </c>
      <c r="B25" s="19" t="s">
        <v>114</v>
      </c>
      <c r="C25" s="19" t="s">
        <v>25</v>
      </c>
      <c r="D25" s="19" t="s">
        <v>26</v>
      </c>
      <c r="E25" s="19" t="s">
        <v>27</v>
      </c>
      <c r="F25" s="19" t="s">
        <v>28</v>
      </c>
      <c r="G25" s="102" t="s">
        <v>246</v>
      </c>
      <c r="H25" s="53" t="s">
        <v>128</v>
      </c>
      <c r="I25" s="19">
        <v>6</v>
      </c>
      <c r="J25" s="55">
        <v>46174</v>
      </c>
      <c r="K25" s="20" t="s">
        <v>259</v>
      </c>
      <c r="L25" s="20" t="s">
        <v>260</v>
      </c>
      <c r="M25" s="21"/>
      <c r="N25" s="21"/>
      <c r="O25" s="55">
        <v>46204</v>
      </c>
      <c r="P25" s="19"/>
      <c r="Q25" s="70"/>
    </row>
    <row r="26" spans="1:17" s="2" customFormat="1" ht="41.4" x14ac:dyDescent="0.3">
      <c r="A26" s="19" t="s">
        <v>226</v>
      </c>
      <c r="B26" s="19" t="s">
        <v>114</v>
      </c>
      <c r="C26" s="19" t="s">
        <v>25</v>
      </c>
      <c r="D26" s="19" t="s">
        <v>41</v>
      </c>
      <c r="E26" s="54" t="s">
        <v>129</v>
      </c>
      <c r="F26" s="19" t="s">
        <v>130</v>
      </c>
      <c r="G26" s="19" t="s">
        <v>131</v>
      </c>
      <c r="H26" s="53" t="s">
        <v>132</v>
      </c>
      <c r="I26" s="19">
        <v>6</v>
      </c>
      <c r="J26" s="55">
        <v>46174</v>
      </c>
      <c r="K26" s="20">
        <v>1600000</v>
      </c>
      <c r="L26" s="21" t="s">
        <v>52</v>
      </c>
      <c r="M26" s="21"/>
      <c r="N26" s="21"/>
      <c r="O26" s="55">
        <v>46174</v>
      </c>
      <c r="P26" s="19"/>
      <c r="Q26" s="70"/>
    </row>
    <row r="27" spans="1:17" s="2" customFormat="1" ht="41.4" x14ac:dyDescent="0.3">
      <c r="A27" s="19" t="s">
        <v>226</v>
      </c>
      <c r="B27" s="19" t="s">
        <v>114</v>
      </c>
      <c r="C27" s="19" t="s">
        <v>25</v>
      </c>
      <c r="D27" s="19" t="s">
        <v>26</v>
      </c>
      <c r="E27" s="19" t="s">
        <v>32</v>
      </c>
      <c r="F27" s="19" t="s">
        <v>33</v>
      </c>
      <c r="G27" s="19" t="s">
        <v>133</v>
      </c>
      <c r="H27" s="53" t="s">
        <v>134</v>
      </c>
      <c r="I27" s="19">
        <v>6</v>
      </c>
      <c r="J27" s="55">
        <v>46174</v>
      </c>
      <c r="K27" s="20">
        <v>44000000</v>
      </c>
      <c r="L27" s="21">
        <v>3666666.6666666665</v>
      </c>
      <c r="M27" s="21"/>
      <c r="N27" s="21"/>
      <c r="O27" s="55">
        <v>46204</v>
      </c>
      <c r="P27" s="19"/>
      <c r="Q27" s="70"/>
    </row>
    <row r="28" spans="1:17" s="2" customFormat="1" ht="41.4" x14ac:dyDescent="0.3">
      <c r="A28" s="19" t="s">
        <v>226</v>
      </c>
      <c r="B28" s="61" t="s">
        <v>114</v>
      </c>
      <c r="C28" s="19" t="s">
        <v>25</v>
      </c>
      <c r="D28" s="19" t="s">
        <v>41</v>
      </c>
      <c r="E28" s="54" t="s">
        <v>129</v>
      </c>
      <c r="F28" s="19" t="s">
        <v>129</v>
      </c>
      <c r="G28" s="19" t="s">
        <v>141</v>
      </c>
      <c r="H28" s="53" t="s">
        <v>142</v>
      </c>
      <c r="I28" s="19">
        <v>6</v>
      </c>
      <c r="J28" s="55">
        <v>46235</v>
      </c>
      <c r="K28" s="20">
        <v>26000000</v>
      </c>
      <c r="L28" s="21">
        <v>2166666.6666666665</v>
      </c>
      <c r="M28" s="21"/>
      <c r="N28" s="21"/>
      <c r="O28" s="55">
        <v>46266</v>
      </c>
      <c r="P28" s="19"/>
      <c r="Q28" s="70"/>
    </row>
    <row r="29" spans="1:17" s="2" customFormat="1" ht="41.4" x14ac:dyDescent="0.3">
      <c r="A29" s="19" t="s">
        <v>226</v>
      </c>
      <c r="B29" s="19" t="s">
        <v>114</v>
      </c>
      <c r="C29" s="19" t="s">
        <v>25</v>
      </c>
      <c r="D29" s="19" t="s">
        <v>41</v>
      </c>
      <c r="E29" s="19" t="s">
        <v>143</v>
      </c>
      <c r="F29" s="19" t="s">
        <v>143</v>
      </c>
      <c r="G29" s="19" t="s">
        <v>258</v>
      </c>
      <c r="H29" s="53" t="s">
        <v>145</v>
      </c>
      <c r="I29" s="19">
        <v>4</v>
      </c>
      <c r="J29" s="55">
        <v>46204</v>
      </c>
      <c r="K29" s="20">
        <v>48000000</v>
      </c>
      <c r="L29" s="21">
        <v>4000000</v>
      </c>
      <c r="M29" s="21"/>
      <c r="N29" s="21"/>
      <c r="O29" s="55">
        <v>46235</v>
      </c>
      <c r="P29" s="19"/>
      <c r="Q29" s="70"/>
    </row>
    <row r="30" spans="1:17" s="2" customFormat="1" ht="41.4" x14ac:dyDescent="0.3">
      <c r="A30" s="19" t="s">
        <v>226</v>
      </c>
      <c r="B30" s="19" t="s">
        <v>114</v>
      </c>
      <c r="C30" s="19" t="s">
        <v>25</v>
      </c>
      <c r="D30" s="19" t="s">
        <v>41</v>
      </c>
      <c r="E30" s="19" t="s">
        <v>103</v>
      </c>
      <c r="F30" s="19" t="s">
        <v>146</v>
      </c>
      <c r="G30" s="19" t="s">
        <v>257</v>
      </c>
      <c r="H30" s="18" t="s">
        <v>148</v>
      </c>
      <c r="I30" s="19">
        <v>4</v>
      </c>
      <c r="J30" s="55">
        <v>46204</v>
      </c>
      <c r="K30" s="20">
        <v>40000000</v>
      </c>
      <c r="L30" s="21">
        <v>10000000</v>
      </c>
      <c r="M30" s="21"/>
      <c r="N30" s="21"/>
      <c r="O30" s="55">
        <v>46235</v>
      </c>
      <c r="P30" s="19"/>
      <c r="Q30" s="70"/>
    </row>
    <row r="31" spans="1:17" s="2" customFormat="1" ht="69" x14ac:dyDescent="0.3">
      <c r="A31" s="19" t="s">
        <v>226</v>
      </c>
      <c r="B31" s="61" t="s">
        <v>114</v>
      </c>
      <c r="C31" s="19" t="s">
        <v>25</v>
      </c>
      <c r="D31" s="19" t="s">
        <v>41</v>
      </c>
      <c r="E31" s="19" t="s">
        <v>149</v>
      </c>
      <c r="F31" s="19" t="s">
        <v>150</v>
      </c>
      <c r="G31" s="19" t="s">
        <v>256</v>
      </c>
      <c r="H31" s="18" t="s">
        <v>152</v>
      </c>
      <c r="I31" s="19">
        <v>6</v>
      </c>
      <c r="J31" s="55">
        <v>46174</v>
      </c>
      <c r="K31" s="20">
        <v>300000000</v>
      </c>
      <c r="L31" s="21">
        <v>25000000</v>
      </c>
      <c r="M31" s="21"/>
      <c r="N31" s="21"/>
      <c r="O31" s="55">
        <v>46204</v>
      </c>
      <c r="P31" s="19"/>
      <c r="Q31" s="70"/>
    </row>
    <row r="32" spans="1:17" s="2" customFormat="1" ht="55.2" x14ac:dyDescent="0.3">
      <c r="A32" s="19" t="s">
        <v>226</v>
      </c>
      <c r="B32" s="19" t="s">
        <v>114</v>
      </c>
      <c r="C32" s="19" t="s">
        <v>25</v>
      </c>
      <c r="D32" s="19" t="s">
        <v>26</v>
      </c>
      <c r="E32" s="19" t="s">
        <v>32</v>
      </c>
      <c r="F32" s="19" t="s">
        <v>153</v>
      </c>
      <c r="G32" s="19" t="s">
        <v>244</v>
      </c>
      <c r="H32" s="18" t="s">
        <v>155</v>
      </c>
      <c r="I32" s="19">
        <v>1</v>
      </c>
      <c r="J32" s="55">
        <v>46235</v>
      </c>
      <c r="K32" s="20">
        <v>50000000</v>
      </c>
      <c r="L32" s="21" t="s">
        <v>52</v>
      </c>
      <c r="M32" s="21"/>
      <c r="N32" s="21"/>
      <c r="O32" s="55">
        <v>46235</v>
      </c>
      <c r="P32" s="19"/>
      <c r="Q32" s="70"/>
    </row>
    <row r="33" spans="1:25" s="59" customFormat="1" ht="41.4" x14ac:dyDescent="0.3">
      <c r="A33" s="102" t="s">
        <v>226</v>
      </c>
      <c r="B33" s="102" t="s">
        <v>114</v>
      </c>
      <c r="C33" s="102" t="s">
        <v>25</v>
      </c>
      <c r="D33" s="102" t="s">
        <v>26</v>
      </c>
      <c r="E33" s="102" t="s">
        <v>32</v>
      </c>
      <c r="F33" s="102" t="s">
        <v>33</v>
      </c>
      <c r="G33" s="102" t="s">
        <v>156</v>
      </c>
      <c r="H33" s="110" t="s">
        <v>157</v>
      </c>
      <c r="I33" s="102">
        <v>6</v>
      </c>
      <c r="J33" s="104">
        <v>46174</v>
      </c>
      <c r="K33" s="105">
        <v>2760000</v>
      </c>
      <c r="L33" s="106">
        <v>230000</v>
      </c>
      <c r="M33" s="106"/>
      <c r="N33" s="106"/>
      <c r="O33" s="104">
        <v>46204</v>
      </c>
      <c r="P33" s="102"/>
      <c r="Q33" s="111"/>
      <c r="R33" s="112"/>
      <c r="S33" s="112"/>
      <c r="T33" s="112"/>
      <c r="U33" s="112"/>
      <c r="V33" s="112"/>
      <c r="W33" s="112"/>
      <c r="X33" s="112"/>
      <c r="Y33" s="112"/>
    </row>
    <row r="34" spans="1:25" s="2" customFormat="1" ht="55.2" x14ac:dyDescent="0.3">
      <c r="A34" s="19" t="s">
        <v>226</v>
      </c>
      <c r="B34" s="19" t="s">
        <v>114</v>
      </c>
      <c r="C34" s="19" t="s">
        <v>25</v>
      </c>
      <c r="D34" s="19" t="s">
        <v>41</v>
      </c>
      <c r="E34" s="19" t="s">
        <v>48</v>
      </c>
      <c r="F34" s="19" t="s">
        <v>158</v>
      </c>
      <c r="G34" s="19" t="s">
        <v>159</v>
      </c>
      <c r="H34" s="18" t="s">
        <v>160</v>
      </c>
      <c r="I34" s="19">
        <v>12</v>
      </c>
      <c r="J34" s="55">
        <v>46023</v>
      </c>
      <c r="K34" s="20">
        <v>1440000</v>
      </c>
      <c r="L34" s="21">
        <v>120000</v>
      </c>
      <c r="M34" s="21"/>
      <c r="N34" s="21"/>
      <c r="O34" s="55">
        <v>46023</v>
      </c>
      <c r="P34" s="19"/>
      <c r="Q34" s="70"/>
    </row>
    <row r="35" spans="1:25" s="2" customFormat="1" ht="41.4" x14ac:dyDescent="0.3">
      <c r="A35" s="19" t="s">
        <v>226</v>
      </c>
      <c r="B35" s="19" t="s">
        <v>163</v>
      </c>
      <c r="C35" s="19" t="s">
        <v>25</v>
      </c>
      <c r="D35" s="19" t="s">
        <v>41</v>
      </c>
      <c r="E35" s="19" t="s">
        <v>48</v>
      </c>
      <c r="F35" s="19" t="s">
        <v>49</v>
      </c>
      <c r="G35" s="19" t="s">
        <v>243</v>
      </c>
      <c r="H35" s="18" t="s">
        <v>165</v>
      </c>
      <c r="I35" s="19">
        <v>12</v>
      </c>
      <c r="J35" s="55">
        <v>46174</v>
      </c>
      <c r="K35" s="20">
        <v>30000000</v>
      </c>
      <c r="L35" s="21">
        <v>2500000</v>
      </c>
      <c r="M35" s="21"/>
      <c r="N35" s="21"/>
      <c r="O35" s="55">
        <v>46204</v>
      </c>
      <c r="P35" s="19"/>
      <c r="Q35" s="70"/>
    </row>
    <row r="36" spans="1:25" s="2" customFormat="1" ht="41.4" x14ac:dyDescent="0.3">
      <c r="A36" s="19" t="s">
        <v>113</v>
      </c>
      <c r="B36" s="19" t="s">
        <v>114</v>
      </c>
      <c r="C36" s="19" t="s">
        <v>25</v>
      </c>
      <c r="D36" s="19" t="s">
        <v>41</v>
      </c>
      <c r="E36" s="19" t="s">
        <v>149</v>
      </c>
      <c r="F36" s="19" t="s">
        <v>150</v>
      </c>
      <c r="G36" s="19" t="s">
        <v>166</v>
      </c>
      <c r="H36" s="18" t="s">
        <v>167</v>
      </c>
      <c r="I36" s="19">
        <v>6</v>
      </c>
      <c r="J36" s="55">
        <v>46174</v>
      </c>
      <c r="K36" s="20">
        <v>30000000</v>
      </c>
      <c r="L36" s="21">
        <v>2500000</v>
      </c>
      <c r="M36" s="21"/>
      <c r="N36" s="21"/>
      <c r="O36" s="55">
        <v>46204</v>
      </c>
      <c r="P36" s="19"/>
      <c r="Q36" s="70"/>
    </row>
    <row r="37" spans="1:25" s="2" customFormat="1" ht="41.4" x14ac:dyDescent="0.3">
      <c r="A37" s="19" t="s">
        <v>226</v>
      </c>
      <c r="B37" s="19" t="s">
        <v>114</v>
      </c>
      <c r="C37" s="19" t="s">
        <v>25</v>
      </c>
      <c r="D37" s="19" t="s">
        <v>41</v>
      </c>
      <c r="E37" s="19" t="s">
        <v>168</v>
      </c>
      <c r="F37" s="19" t="s">
        <v>169</v>
      </c>
      <c r="G37" s="19" t="s">
        <v>170</v>
      </c>
      <c r="H37" s="18" t="s">
        <v>171</v>
      </c>
      <c r="I37" s="19">
        <v>12</v>
      </c>
      <c r="J37" s="55">
        <v>46023</v>
      </c>
      <c r="K37" s="20">
        <v>9600000</v>
      </c>
      <c r="L37" s="21">
        <v>800000</v>
      </c>
      <c r="M37" s="21"/>
      <c r="N37" s="21"/>
      <c r="O37" s="55">
        <v>46023</v>
      </c>
      <c r="P37" s="19"/>
      <c r="Q37" s="70"/>
    </row>
    <row r="38" spans="1:25" s="2" customFormat="1" ht="124.2" x14ac:dyDescent="0.3">
      <c r="A38" s="19" t="s">
        <v>225</v>
      </c>
      <c r="B38" s="19" t="s">
        <v>173</v>
      </c>
      <c r="C38" s="19" t="s">
        <v>25</v>
      </c>
      <c r="D38" s="19" t="s">
        <v>26</v>
      </c>
      <c r="E38" s="19" t="s">
        <v>27</v>
      </c>
      <c r="F38" s="19" t="s">
        <v>28</v>
      </c>
      <c r="G38" s="19" t="s">
        <v>246</v>
      </c>
      <c r="H38" s="18" t="s">
        <v>174</v>
      </c>
      <c r="I38" s="19">
        <v>6</v>
      </c>
      <c r="J38" s="55">
        <v>46174</v>
      </c>
      <c r="K38" s="21">
        <v>100000000</v>
      </c>
      <c r="L38" s="21">
        <v>8333333.333333333</v>
      </c>
      <c r="M38" s="21"/>
      <c r="N38" s="21"/>
      <c r="O38" s="55">
        <v>46204</v>
      </c>
      <c r="P38" s="18"/>
      <c r="Q38" s="53"/>
    </row>
    <row r="39" spans="1:25" s="2" customFormat="1" ht="41.4" x14ac:dyDescent="0.3">
      <c r="A39" s="19" t="s">
        <v>226</v>
      </c>
      <c r="B39" s="19" t="s">
        <v>163</v>
      </c>
      <c r="C39" s="19" t="s">
        <v>25</v>
      </c>
      <c r="D39" s="19" t="s">
        <v>41</v>
      </c>
      <c r="E39" s="19" t="s">
        <v>48</v>
      </c>
      <c r="F39" s="19" t="s">
        <v>49</v>
      </c>
      <c r="G39" s="19" t="s">
        <v>261</v>
      </c>
      <c r="H39" s="18" t="s">
        <v>176</v>
      </c>
      <c r="I39" s="19">
        <v>12</v>
      </c>
      <c r="J39" s="55">
        <v>46082</v>
      </c>
      <c r="K39" s="20" t="s">
        <v>262</v>
      </c>
      <c r="L39" s="21" t="s">
        <v>263</v>
      </c>
      <c r="M39" s="21"/>
      <c r="N39" s="21"/>
      <c r="O39" s="55">
        <v>46082</v>
      </c>
      <c r="P39" s="19"/>
      <c r="Q39" s="70"/>
    </row>
    <row r="40" spans="1:25" s="2" customFormat="1" ht="69" x14ac:dyDescent="0.3">
      <c r="A40" s="19" t="s">
        <v>226</v>
      </c>
      <c r="B40" s="19" t="s">
        <v>163</v>
      </c>
      <c r="C40" s="19" t="s">
        <v>86</v>
      </c>
      <c r="D40" s="19" t="s">
        <v>87</v>
      </c>
      <c r="E40" s="19" t="s">
        <v>88</v>
      </c>
      <c r="F40" s="19" t="s">
        <v>180</v>
      </c>
      <c r="G40" s="19" t="s">
        <v>245</v>
      </c>
      <c r="H40" s="18" t="s">
        <v>182</v>
      </c>
      <c r="I40" s="19">
        <v>6</v>
      </c>
      <c r="J40" s="55">
        <v>46174</v>
      </c>
      <c r="K40" s="20">
        <v>33000000</v>
      </c>
      <c r="L40" s="21">
        <v>3000000</v>
      </c>
      <c r="M40" s="21"/>
      <c r="N40" s="21"/>
      <c r="O40" s="55">
        <v>46204</v>
      </c>
      <c r="P40" s="19"/>
      <c r="Q40" s="70"/>
    </row>
    <row r="41" spans="1:25" s="2" customFormat="1" ht="55.2" x14ac:dyDescent="0.3">
      <c r="A41" s="19" t="s">
        <v>226</v>
      </c>
      <c r="B41" s="19" t="s">
        <v>163</v>
      </c>
      <c r="C41" s="19" t="s">
        <v>25</v>
      </c>
      <c r="D41" s="19" t="s">
        <v>26</v>
      </c>
      <c r="E41" s="19" t="s">
        <v>32</v>
      </c>
      <c r="F41" s="19" t="s">
        <v>59</v>
      </c>
      <c r="G41" s="19" t="s">
        <v>230</v>
      </c>
      <c r="H41" s="19" t="s">
        <v>231</v>
      </c>
      <c r="I41" s="19">
        <v>24</v>
      </c>
      <c r="J41" s="55">
        <v>46023</v>
      </c>
      <c r="K41" s="62" t="s">
        <v>232</v>
      </c>
      <c r="L41" s="62" t="s">
        <v>233</v>
      </c>
      <c r="M41" s="21"/>
      <c r="N41" s="21"/>
      <c r="O41" s="55">
        <v>46054</v>
      </c>
      <c r="P41" s="19"/>
      <c r="Q41" s="70"/>
    </row>
    <row r="42" spans="1:25" s="2" customFormat="1" ht="41.4" x14ac:dyDescent="0.3">
      <c r="A42" s="19" t="s">
        <v>187</v>
      </c>
      <c r="B42" s="19" t="s">
        <v>187</v>
      </c>
      <c r="C42" s="19" t="s">
        <v>25</v>
      </c>
      <c r="D42" s="19" t="s">
        <v>26</v>
      </c>
      <c r="E42" s="19" t="s">
        <v>27</v>
      </c>
      <c r="F42" s="19" t="s">
        <v>28</v>
      </c>
      <c r="G42" s="19" t="s">
        <v>246</v>
      </c>
      <c r="H42" s="18" t="s">
        <v>189</v>
      </c>
      <c r="I42" s="19">
        <v>6</v>
      </c>
      <c r="J42" s="55">
        <v>46174</v>
      </c>
      <c r="K42" s="20">
        <v>72000000</v>
      </c>
      <c r="L42" s="21">
        <v>6000000</v>
      </c>
      <c r="M42" s="21"/>
      <c r="N42" s="21"/>
      <c r="O42" s="55">
        <v>46204</v>
      </c>
      <c r="P42" s="19"/>
      <c r="Q42" s="70"/>
    </row>
    <row r="43" spans="1:25" s="2" customFormat="1" ht="55.2" x14ac:dyDescent="0.3">
      <c r="A43" s="100" t="s">
        <v>226</v>
      </c>
      <c r="B43" s="100" t="s">
        <v>114</v>
      </c>
      <c r="C43" s="100" t="s">
        <v>25</v>
      </c>
      <c r="D43" s="100" t="s">
        <v>41</v>
      </c>
      <c r="E43" s="100" t="s">
        <v>202</v>
      </c>
      <c r="F43" s="100" t="s">
        <v>202</v>
      </c>
      <c r="G43" s="100" t="s">
        <v>223</v>
      </c>
      <c r="H43" s="98" t="s">
        <v>222</v>
      </c>
      <c r="I43" s="100">
        <v>12</v>
      </c>
      <c r="J43" s="100" t="s">
        <v>283</v>
      </c>
      <c r="K43" s="21">
        <v>400000000</v>
      </c>
      <c r="L43" s="21" t="s">
        <v>52</v>
      </c>
      <c r="M43" s="21"/>
      <c r="N43" s="21"/>
      <c r="O43" s="100" t="s">
        <v>221</v>
      </c>
      <c r="P43" s="72"/>
      <c r="Q43" s="73"/>
    </row>
    <row r="44" spans="1:25" ht="76.8" customHeight="1" x14ac:dyDescent="0.3">
      <c r="A44" s="19"/>
      <c r="B44" s="19"/>
      <c r="D44" s="19"/>
      <c r="E44" s="19"/>
      <c r="F44" s="19"/>
      <c r="G44" s="19"/>
      <c r="H44" s="19"/>
      <c r="I44" s="19"/>
      <c r="J44" s="55"/>
      <c r="K44" s="62"/>
      <c r="L44" s="19"/>
      <c r="M44" s="19"/>
      <c r="N44" s="25"/>
      <c r="O44" s="21"/>
      <c r="P44" s="21"/>
      <c r="Q44" s="63"/>
    </row>
    <row r="45" spans="1:25" ht="19.8" x14ac:dyDescent="0.4">
      <c r="K45" s="56">
        <f>SUM(K2:K44)</f>
        <v>1550898000</v>
      </c>
    </row>
  </sheetData>
  <autoFilter ref="A1:Q44" xr:uid="{36A01C6A-0DE2-489C-ADDC-DE8565D3480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8137-7CCF-4C91-934A-3775C524B0FE}">
  <dimension ref="A1:U130"/>
  <sheetViews>
    <sheetView showGridLines="0" zoomScale="160" zoomScaleNormal="160" workbookViewId="0">
      <pane xSplit="3" ySplit="6" topLeftCell="K38" activePane="bottomRight" state="frozen"/>
      <selection pane="topRight" activeCell="E1" sqref="E1"/>
      <selection pane="bottomLeft" activeCell="A7" sqref="A7"/>
      <selection pane="bottomRight" activeCell="K72" sqref="K72"/>
    </sheetView>
  </sheetViews>
  <sheetFormatPr baseColWidth="10" defaultColWidth="10.88671875" defaultRowHeight="13.8" x14ac:dyDescent="0.3"/>
  <cols>
    <col min="1" max="1" width="7.88671875" style="1" customWidth="1"/>
    <col min="2" max="2" width="13.5546875" style="1" customWidth="1"/>
    <col min="3" max="3" width="11.44140625" style="1" customWidth="1"/>
    <col min="4" max="6" width="21.6640625" style="1" customWidth="1"/>
    <col min="7" max="7" width="20" style="1" customWidth="1"/>
    <col min="8" max="8" width="73.44140625" style="2" customWidth="1"/>
    <col min="9" max="9" width="18.44140625" style="1" hidden="1" customWidth="1"/>
    <col min="10" max="10" width="19" style="1" hidden="1" customWidth="1"/>
    <col min="11" max="11" width="10.33203125" style="1" customWidth="1"/>
    <col min="12" max="12" width="17.33203125" style="1" customWidth="1"/>
    <col min="13" max="13" width="21.88671875" style="3" customWidth="1"/>
    <col min="14" max="14" width="17.109375" style="4" customWidth="1"/>
    <col min="15" max="15" width="19.33203125" style="1" customWidth="1"/>
    <col min="16" max="16" width="15.109375" style="1" customWidth="1"/>
    <col min="17" max="17" width="17" style="1" customWidth="1"/>
    <col min="18" max="18" width="17.6640625" style="1" customWidth="1"/>
    <col min="19" max="19" width="15.88671875" style="1" customWidth="1"/>
    <col min="20" max="20" width="15.88671875" style="5" customWidth="1"/>
    <col min="21" max="21" width="10.88671875" style="1"/>
    <col min="22" max="22" width="18.5546875" style="1" customWidth="1"/>
    <col min="23" max="16384" width="10.88671875" style="1"/>
  </cols>
  <sheetData>
    <row r="1" spans="1:21" ht="6.45" customHeight="1" thickBot="1" x14ac:dyDescent="0.35"/>
    <row r="2" spans="1:21" ht="18" customHeight="1" thickBot="1" x14ac:dyDescent="0.35">
      <c r="A2" s="74"/>
      <c r="B2" s="75"/>
      <c r="C2" s="80" t="s">
        <v>0</v>
      </c>
      <c r="D2" s="81"/>
      <c r="E2" s="81"/>
      <c r="F2" s="81"/>
      <c r="G2" s="82"/>
      <c r="H2" s="83"/>
      <c r="I2" s="6" t="s">
        <v>1</v>
      </c>
    </row>
    <row r="3" spans="1:21" ht="18" customHeight="1" thickBot="1" x14ac:dyDescent="0.35">
      <c r="A3" s="76"/>
      <c r="B3" s="77"/>
      <c r="C3" s="84"/>
      <c r="D3" s="85"/>
      <c r="E3" s="85"/>
      <c r="F3" s="85"/>
      <c r="G3" s="86"/>
      <c r="H3" s="87"/>
      <c r="I3" s="7">
        <v>1</v>
      </c>
    </row>
    <row r="4" spans="1:21" s="2" customFormat="1" ht="18" customHeight="1" thickBot="1" x14ac:dyDescent="0.35">
      <c r="A4" s="78"/>
      <c r="B4" s="79"/>
      <c r="C4" s="88"/>
      <c r="D4" s="89"/>
      <c r="E4" s="89"/>
      <c r="F4" s="89"/>
      <c r="G4" s="90"/>
      <c r="H4" s="91"/>
      <c r="I4" s="8">
        <v>45859</v>
      </c>
      <c r="J4" s="1"/>
      <c r="K4" s="1"/>
      <c r="L4" s="1"/>
      <c r="M4" s="3"/>
      <c r="N4" s="4"/>
      <c r="O4" s="1"/>
      <c r="P4" s="1"/>
      <c r="Q4" s="1"/>
      <c r="R4" s="1"/>
      <c r="S4" s="1"/>
      <c r="T4" s="5"/>
    </row>
    <row r="5" spans="1:21" x14ac:dyDescent="0.3">
      <c r="A5" s="9"/>
      <c r="B5" s="9"/>
      <c r="C5" s="9"/>
      <c r="D5" s="9"/>
      <c r="E5" s="9"/>
      <c r="F5" s="9"/>
    </row>
    <row r="6" spans="1:21" s="17" customFormat="1" ht="69" x14ac:dyDescent="0.3">
      <c r="A6" s="10" t="s">
        <v>2</v>
      </c>
      <c r="B6" s="10" t="s">
        <v>3</v>
      </c>
      <c r="C6" s="10" t="s">
        <v>4</v>
      </c>
      <c r="D6" s="10" t="s">
        <v>5</v>
      </c>
      <c r="E6" s="10" t="s">
        <v>6</v>
      </c>
      <c r="F6" s="10" t="s">
        <v>7</v>
      </c>
      <c r="G6" s="11" t="s">
        <v>8</v>
      </c>
      <c r="H6" s="12" t="s">
        <v>9</v>
      </c>
      <c r="I6" s="13" t="s">
        <v>10</v>
      </c>
      <c r="J6" s="13" t="s">
        <v>11</v>
      </c>
      <c r="K6" s="10" t="s">
        <v>12</v>
      </c>
      <c r="L6" s="10" t="s">
        <v>13</v>
      </c>
      <c r="M6" s="14" t="s">
        <v>14</v>
      </c>
      <c r="N6" s="15" t="s">
        <v>15</v>
      </c>
      <c r="O6" s="10" t="s">
        <v>16</v>
      </c>
      <c r="P6" s="13" t="s">
        <v>17</v>
      </c>
      <c r="Q6" s="13" t="s">
        <v>18</v>
      </c>
      <c r="R6" s="13" t="s">
        <v>19</v>
      </c>
      <c r="S6" s="13" t="s">
        <v>20</v>
      </c>
      <c r="T6" s="16" t="s">
        <v>21</v>
      </c>
      <c r="U6" s="16" t="s">
        <v>22</v>
      </c>
    </row>
    <row r="7" spans="1:21" s="2" customFormat="1" ht="96.6" x14ac:dyDescent="0.3">
      <c r="A7" s="40" t="s">
        <v>75</v>
      </c>
      <c r="B7" s="40" t="s">
        <v>76</v>
      </c>
      <c r="C7" s="40" t="s">
        <v>25</v>
      </c>
      <c r="D7" s="40" t="s">
        <v>26</v>
      </c>
      <c r="E7" s="40" t="s">
        <v>27</v>
      </c>
      <c r="F7" s="40" t="s">
        <v>93</v>
      </c>
      <c r="G7" s="49" t="s">
        <v>94</v>
      </c>
      <c r="H7" s="42" t="s">
        <v>95</v>
      </c>
      <c r="I7" s="19"/>
      <c r="J7" s="19"/>
      <c r="K7" s="40">
        <v>12</v>
      </c>
      <c r="L7" s="43">
        <v>46023</v>
      </c>
      <c r="M7" s="44">
        <v>250000000</v>
      </c>
      <c r="N7" s="45" t="s">
        <v>96</v>
      </c>
      <c r="O7" s="43">
        <v>46023</v>
      </c>
      <c r="P7" s="41"/>
      <c r="Q7" s="41"/>
      <c r="R7" s="41"/>
      <c r="S7" s="41"/>
      <c r="T7" s="41" t="s">
        <v>97</v>
      </c>
      <c r="U7" s="41" t="s">
        <v>31</v>
      </c>
    </row>
    <row r="8" spans="1:21" s="2" customFormat="1" ht="69" x14ac:dyDescent="0.3">
      <c r="A8" s="40" t="s">
        <v>113</v>
      </c>
      <c r="B8" s="40" t="s">
        <v>114</v>
      </c>
      <c r="C8" s="40" t="s">
        <v>25</v>
      </c>
      <c r="D8" s="40" t="s">
        <v>136</v>
      </c>
      <c r="E8" s="40" t="s">
        <v>137</v>
      </c>
      <c r="F8" s="40" t="s">
        <v>137</v>
      </c>
      <c r="G8" s="41" t="s">
        <v>138</v>
      </c>
      <c r="H8" s="42" t="s">
        <v>139</v>
      </c>
      <c r="I8" s="19"/>
      <c r="J8" s="19"/>
      <c r="K8" s="40">
        <v>12</v>
      </c>
      <c r="L8" s="43">
        <v>46023</v>
      </c>
      <c r="M8" s="44">
        <v>19609703000</v>
      </c>
      <c r="N8" s="45">
        <f>+M8/12</f>
        <v>1634141916.6666667</v>
      </c>
      <c r="O8" s="43">
        <v>46023</v>
      </c>
      <c r="P8" s="40"/>
      <c r="Q8" s="40"/>
      <c r="R8" s="40"/>
      <c r="S8" s="40"/>
      <c r="T8" s="40" t="s">
        <v>140</v>
      </c>
      <c r="U8" s="41" t="s">
        <v>31</v>
      </c>
    </row>
    <row r="9" spans="1:21" s="2" customFormat="1" ht="69" x14ac:dyDescent="0.3">
      <c r="A9" s="40" t="s">
        <v>113</v>
      </c>
      <c r="B9" s="40" t="s">
        <v>114</v>
      </c>
      <c r="C9" s="40" t="s">
        <v>25</v>
      </c>
      <c r="D9" s="40" t="s">
        <v>41</v>
      </c>
      <c r="E9" s="40" t="s">
        <v>48</v>
      </c>
      <c r="F9" s="40" t="s">
        <v>191</v>
      </c>
      <c r="G9" s="41" t="s">
        <v>191</v>
      </c>
      <c r="H9" s="42" t="s">
        <v>191</v>
      </c>
      <c r="I9" s="19"/>
      <c r="J9" s="19"/>
      <c r="K9" s="40"/>
      <c r="L9" s="43"/>
      <c r="M9" s="48">
        <v>1000000</v>
      </c>
      <c r="N9" s="45"/>
      <c r="O9" s="40"/>
      <c r="P9" s="40"/>
      <c r="Q9" s="40"/>
      <c r="R9" s="40"/>
      <c r="S9" s="40"/>
      <c r="T9" s="40"/>
      <c r="U9" s="41"/>
    </row>
    <row r="10" spans="1:21" s="2" customFormat="1" ht="69" x14ac:dyDescent="0.3">
      <c r="A10" s="40" t="s">
        <v>113</v>
      </c>
      <c r="B10" s="40" t="s">
        <v>114</v>
      </c>
      <c r="C10" s="40" t="s">
        <v>25</v>
      </c>
      <c r="D10" s="40" t="s">
        <v>41</v>
      </c>
      <c r="E10" s="40" t="s">
        <v>120</v>
      </c>
      <c r="F10" s="40" t="s">
        <v>191</v>
      </c>
      <c r="G10" s="41" t="s">
        <v>191</v>
      </c>
      <c r="H10" s="42" t="s">
        <v>191</v>
      </c>
      <c r="I10" s="19"/>
      <c r="J10" s="19"/>
      <c r="K10" s="40"/>
      <c r="L10" s="43"/>
      <c r="M10" s="48">
        <v>1000000</v>
      </c>
      <c r="N10" s="45"/>
      <c r="O10" s="40"/>
      <c r="P10" s="40"/>
      <c r="Q10" s="40"/>
      <c r="R10" s="40"/>
      <c r="S10" s="40"/>
      <c r="T10" s="40"/>
      <c r="U10" s="41"/>
    </row>
    <row r="11" spans="1:21" s="2" customFormat="1" ht="69" x14ac:dyDescent="0.3">
      <c r="A11" s="40" t="s">
        <v>113</v>
      </c>
      <c r="B11" s="40" t="s">
        <v>114</v>
      </c>
      <c r="C11" s="40" t="s">
        <v>25</v>
      </c>
      <c r="D11" s="40" t="s">
        <v>41</v>
      </c>
      <c r="E11" s="40" t="s">
        <v>42</v>
      </c>
      <c r="F11" s="40" t="s">
        <v>191</v>
      </c>
      <c r="G11" s="41" t="s">
        <v>191</v>
      </c>
      <c r="H11" s="42" t="s">
        <v>191</v>
      </c>
      <c r="I11" s="19"/>
      <c r="J11" s="19"/>
      <c r="K11" s="40"/>
      <c r="L11" s="43"/>
      <c r="M11" s="48">
        <v>2000000</v>
      </c>
      <c r="N11" s="45"/>
      <c r="O11" s="40"/>
      <c r="P11" s="40"/>
      <c r="Q11" s="40"/>
      <c r="R11" s="40"/>
      <c r="S11" s="40"/>
      <c r="T11" s="51"/>
      <c r="U11" s="41"/>
    </row>
    <row r="12" spans="1:21" s="2" customFormat="1" ht="69" x14ac:dyDescent="0.3">
      <c r="A12" s="40" t="s">
        <v>113</v>
      </c>
      <c r="B12" s="40" t="s">
        <v>114</v>
      </c>
      <c r="C12" s="40" t="s">
        <v>25</v>
      </c>
      <c r="D12" s="40" t="s">
        <v>41</v>
      </c>
      <c r="E12" s="47" t="s">
        <v>192</v>
      </c>
      <c r="F12" s="40" t="s">
        <v>191</v>
      </c>
      <c r="G12" s="41" t="s">
        <v>191</v>
      </c>
      <c r="H12" s="42" t="s">
        <v>191</v>
      </c>
      <c r="I12" s="19"/>
      <c r="J12" s="19"/>
      <c r="K12" s="40"/>
      <c r="L12" s="43"/>
      <c r="M12" s="48">
        <v>7000000</v>
      </c>
      <c r="N12" s="45"/>
      <c r="O12" s="40"/>
      <c r="P12" s="40"/>
      <c r="Q12" s="40"/>
      <c r="R12" s="40"/>
      <c r="S12" s="40"/>
      <c r="T12" s="40"/>
      <c r="U12" s="41"/>
    </row>
    <row r="13" spans="1:21" s="2" customFormat="1" ht="69" x14ac:dyDescent="0.3">
      <c r="A13" s="40" t="s">
        <v>113</v>
      </c>
      <c r="B13" s="40" t="s">
        <v>114</v>
      </c>
      <c r="C13" s="40" t="s">
        <v>25</v>
      </c>
      <c r="D13" s="40" t="s">
        <v>41</v>
      </c>
      <c r="E13" s="47" t="s">
        <v>54</v>
      </c>
      <c r="F13" s="40" t="s">
        <v>191</v>
      </c>
      <c r="G13" s="41" t="s">
        <v>191</v>
      </c>
      <c r="H13" s="42" t="s">
        <v>191</v>
      </c>
      <c r="I13" s="19"/>
      <c r="J13" s="19"/>
      <c r="K13" s="40"/>
      <c r="L13" s="43"/>
      <c r="M13" s="48">
        <v>4000000</v>
      </c>
      <c r="N13" s="45"/>
      <c r="O13" s="40"/>
      <c r="P13" s="40"/>
      <c r="Q13" s="40"/>
      <c r="R13" s="40"/>
      <c r="S13" s="40"/>
      <c r="T13" s="40"/>
      <c r="U13" s="41"/>
    </row>
    <row r="14" spans="1:21" s="2" customFormat="1" ht="69" x14ac:dyDescent="0.3">
      <c r="A14" s="40" t="s">
        <v>113</v>
      </c>
      <c r="B14" s="40" t="s">
        <v>114</v>
      </c>
      <c r="C14" s="40" t="s">
        <v>25</v>
      </c>
      <c r="D14" s="40" t="s">
        <v>41</v>
      </c>
      <c r="E14" s="47" t="s">
        <v>193</v>
      </c>
      <c r="F14" s="40" t="s">
        <v>191</v>
      </c>
      <c r="G14" s="41" t="s">
        <v>191</v>
      </c>
      <c r="H14" s="42" t="s">
        <v>191</v>
      </c>
      <c r="I14" s="19"/>
      <c r="J14" s="19"/>
      <c r="K14" s="40"/>
      <c r="L14" s="43"/>
      <c r="M14" s="48">
        <v>5000000</v>
      </c>
      <c r="N14" s="45"/>
      <c r="O14" s="40"/>
      <c r="P14" s="40"/>
      <c r="Q14" s="40"/>
      <c r="R14" s="40"/>
      <c r="S14" s="40"/>
      <c r="T14" s="40"/>
      <c r="U14" s="41"/>
    </row>
    <row r="15" spans="1:21" s="2" customFormat="1" ht="69" x14ac:dyDescent="0.3">
      <c r="A15" s="40" t="s">
        <v>113</v>
      </c>
      <c r="B15" s="40" t="s">
        <v>114</v>
      </c>
      <c r="C15" s="40" t="s">
        <v>25</v>
      </c>
      <c r="D15" s="40" t="s">
        <v>41</v>
      </c>
      <c r="E15" s="40" t="s">
        <v>103</v>
      </c>
      <c r="F15" s="40" t="s">
        <v>191</v>
      </c>
      <c r="G15" s="41" t="s">
        <v>191</v>
      </c>
      <c r="H15" s="42" t="s">
        <v>191</v>
      </c>
      <c r="I15" s="19"/>
      <c r="J15" s="19"/>
      <c r="K15" s="40"/>
      <c r="L15" s="43"/>
      <c r="M15" s="48">
        <v>5000000</v>
      </c>
      <c r="N15" s="45"/>
      <c r="O15" s="40"/>
      <c r="P15" s="40"/>
      <c r="Q15" s="40"/>
      <c r="R15" s="40"/>
      <c r="S15" s="40"/>
      <c r="T15" s="40"/>
      <c r="U15" s="41"/>
    </row>
    <row r="16" spans="1:21" s="2" customFormat="1" ht="69" x14ac:dyDescent="0.3">
      <c r="A16" s="40" t="s">
        <v>113</v>
      </c>
      <c r="B16" s="40" t="s">
        <v>114</v>
      </c>
      <c r="C16" s="40" t="s">
        <v>25</v>
      </c>
      <c r="D16" s="40" t="s">
        <v>41</v>
      </c>
      <c r="E16" s="47" t="s">
        <v>168</v>
      </c>
      <c r="F16" s="40" t="s">
        <v>191</v>
      </c>
      <c r="G16" s="41" t="s">
        <v>191</v>
      </c>
      <c r="H16" s="42" t="s">
        <v>191</v>
      </c>
      <c r="I16" s="19"/>
      <c r="J16" s="19"/>
      <c r="K16" s="40"/>
      <c r="L16" s="43"/>
      <c r="M16" s="48">
        <v>1000000</v>
      </c>
      <c r="N16" s="45"/>
      <c r="O16" s="40"/>
      <c r="P16" s="40"/>
      <c r="Q16" s="40"/>
      <c r="R16" s="40"/>
      <c r="S16" s="40"/>
      <c r="T16" s="40"/>
      <c r="U16" s="41"/>
    </row>
    <row r="17" spans="1:21" s="2" customFormat="1" ht="69" x14ac:dyDescent="0.3">
      <c r="A17" s="40" t="s">
        <v>113</v>
      </c>
      <c r="B17" s="40" t="s">
        <v>114</v>
      </c>
      <c r="C17" s="40" t="s">
        <v>25</v>
      </c>
      <c r="D17" s="40" t="s">
        <v>41</v>
      </c>
      <c r="E17" s="47" t="s">
        <v>194</v>
      </c>
      <c r="F17" s="40" t="s">
        <v>191</v>
      </c>
      <c r="G17" s="41" t="s">
        <v>191</v>
      </c>
      <c r="H17" s="42" t="s">
        <v>191</v>
      </c>
      <c r="I17" s="19"/>
      <c r="J17" s="19"/>
      <c r="K17" s="40"/>
      <c r="L17" s="43"/>
      <c r="M17" s="48">
        <v>1000000</v>
      </c>
      <c r="N17" s="45"/>
      <c r="O17" s="40"/>
      <c r="P17" s="40"/>
      <c r="Q17" s="40"/>
      <c r="R17" s="40"/>
      <c r="S17" s="40"/>
      <c r="T17" s="40"/>
      <c r="U17" s="41"/>
    </row>
    <row r="18" spans="1:21" s="2" customFormat="1" ht="69" x14ac:dyDescent="0.3">
      <c r="A18" s="40" t="s">
        <v>113</v>
      </c>
      <c r="B18" s="40" t="s">
        <v>114</v>
      </c>
      <c r="C18" s="40" t="s">
        <v>25</v>
      </c>
      <c r="D18" s="40" t="s">
        <v>41</v>
      </c>
      <c r="E18" s="47" t="s">
        <v>129</v>
      </c>
      <c r="F18" s="40" t="s">
        <v>191</v>
      </c>
      <c r="G18" s="41" t="s">
        <v>191</v>
      </c>
      <c r="H18" s="42" t="s">
        <v>191</v>
      </c>
      <c r="I18" s="19"/>
      <c r="J18" s="19"/>
      <c r="K18" s="40"/>
      <c r="L18" s="43"/>
      <c r="M18" s="48">
        <v>7000000</v>
      </c>
      <c r="N18" s="45"/>
      <c r="O18" s="40"/>
      <c r="P18" s="40"/>
      <c r="Q18" s="40"/>
      <c r="R18" s="40"/>
      <c r="S18" s="40"/>
      <c r="T18" s="40"/>
      <c r="U18" s="41"/>
    </row>
    <row r="19" spans="1:21" s="2" customFormat="1" ht="69" x14ac:dyDescent="0.3">
      <c r="A19" s="40" t="s">
        <v>113</v>
      </c>
      <c r="B19" s="40" t="s">
        <v>114</v>
      </c>
      <c r="C19" s="40" t="s">
        <v>25</v>
      </c>
      <c r="D19" s="40" t="s">
        <v>41</v>
      </c>
      <c r="E19" s="47" t="s">
        <v>195</v>
      </c>
      <c r="F19" s="40" t="s">
        <v>191</v>
      </c>
      <c r="G19" s="41" t="s">
        <v>191</v>
      </c>
      <c r="H19" s="42" t="s">
        <v>191</v>
      </c>
      <c r="I19" s="19"/>
      <c r="J19" s="19"/>
      <c r="K19" s="40"/>
      <c r="L19" s="43"/>
      <c r="M19" s="48">
        <v>5000000</v>
      </c>
      <c r="N19" s="45"/>
      <c r="O19" s="40"/>
      <c r="P19" s="40"/>
      <c r="Q19" s="40"/>
      <c r="R19" s="40"/>
      <c r="S19" s="40"/>
      <c r="T19" s="40"/>
      <c r="U19" s="41"/>
    </row>
    <row r="20" spans="1:21" s="2" customFormat="1" ht="69" x14ac:dyDescent="0.3">
      <c r="A20" s="40" t="s">
        <v>113</v>
      </c>
      <c r="B20" s="40" t="s">
        <v>114</v>
      </c>
      <c r="C20" s="40" t="s">
        <v>25</v>
      </c>
      <c r="D20" s="40" t="s">
        <v>41</v>
      </c>
      <c r="E20" s="40" t="s">
        <v>149</v>
      </c>
      <c r="F20" s="40" t="s">
        <v>191</v>
      </c>
      <c r="G20" s="41" t="s">
        <v>191</v>
      </c>
      <c r="H20" s="42" t="s">
        <v>191</v>
      </c>
      <c r="I20" s="19"/>
      <c r="J20" s="19"/>
      <c r="K20" s="40"/>
      <c r="L20" s="43"/>
      <c r="M20" s="48">
        <v>6000000</v>
      </c>
      <c r="N20" s="45"/>
      <c r="O20" s="40"/>
      <c r="P20" s="40"/>
      <c r="Q20" s="40"/>
      <c r="R20" s="40"/>
      <c r="S20" s="40"/>
      <c r="T20" s="40"/>
      <c r="U20" s="41"/>
    </row>
    <row r="21" spans="1:21" s="2" customFormat="1" ht="69" x14ac:dyDescent="0.3">
      <c r="A21" s="40" t="s">
        <v>113</v>
      </c>
      <c r="B21" s="40" t="s">
        <v>114</v>
      </c>
      <c r="C21" s="40" t="s">
        <v>25</v>
      </c>
      <c r="D21" s="40" t="s">
        <v>41</v>
      </c>
      <c r="E21" s="47" t="s">
        <v>196</v>
      </c>
      <c r="F21" s="40" t="s">
        <v>191</v>
      </c>
      <c r="G21" s="41" t="s">
        <v>191</v>
      </c>
      <c r="H21" s="42" t="s">
        <v>191</v>
      </c>
      <c r="I21" s="19"/>
      <c r="J21" s="19"/>
      <c r="K21" s="40"/>
      <c r="L21" s="43"/>
      <c r="M21" s="48">
        <v>2500000</v>
      </c>
      <c r="N21" s="45"/>
      <c r="O21" s="40"/>
      <c r="P21" s="40"/>
      <c r="Q21" s="40"/>
      <c r="R21" s="40"/>
      <c r="S21" s="40"/>
      <c r="T21" s="40"/>
      <c r="U21" s="41"/>
    </row>
    <row r="22" spans="1:21" s="46" customFormat="1" ht="69" x14ac:dyDescent="0.3">
      <c r="A22" s="40" t="s">
        <v>113</v>
      </c>
      <c r="B22" s="40" t="s">
        <v>114</v>
      </c>
      <c r="C22" s="40" t="s">
        <v>25</v>
      </c>
      <c r="D22" s="40" t="s">
        <v>41</v>
      </c>
      <c r="E22" s="40" t="s">
        <v>197</v>
      </c>
      <c r="F22" s="40" t="s">
        <v>191</v>
      </c>
      <c r="G22" s="41" t="s">
        <v>191</v>
      </c>
      <c r="H22" s="42" t="s">
        <v>191</v>
      </c>
      <c r="I22" s="19"/>
      <c r="J22" s="19"/>
      <c r="K22" s="40"/>
      <c r="L22" s="43"/>
      <c r="M22" s="48">
        <v>500000</v>
      </c>
      <c r="N22" s="45"/>
      <c r="O22" s="40"/>
      <c r="P22" s="40"/>
      <c r="Q22" s="40"/>
      <c r="R22" s="40"/>
      <c r="S22" s="40"/>
      <c r="T22" s="40"/>
      <c r="U22" s="41"/>
    </row>
    <row r="23" spans="1:21" s="2" customFormat="1" ht="55.2" x14ac:dyDescent="0.3">
      <c r="A23" s="41" t="s">
        <v>65</v>
      </c>
      <c r="B23" s="40" t="s">
        <v>68</v>
      </c>
      <c r="C23" s="40" t="s">
        <v>25</v>
      </c>
      <c r="D23" s="40" t="s">
        <v>41</v>
      </c>
      <c r="E23" s="40" t="s">
        <v>197</v>
      </c>
      <c r="F23" s="41" t="s">
        <v>205</v>
      </c>
      <c r="G23" s="49" t="s">
        <v>205</v>
      </c>
      <c r="H23" s="42" t="s">
        <v>205</v>
      </c>
      <c r="I23" s="22"/>
      <c r="J23" s="22"/>
      <c r="K23" s="40">
        <v>12</v>
      </c>
      <c r="L23" s="43" t="s">
        <v>206</v>
      </c>
      <c r="M23" s="50">
        <v>30000000000</v>
      </c>
      <c r="N23" s="45" t="s">
        <v>207</v>
      </c>
      <c r="O23" s="43"/>
      <c r="P23" s="41"/>
      <c r="Q23" s="41"/>
      <c r="R23" s="41"/>
      <c r="S23" s="41"/>
      <c r="T23" s="41"/>
      <c r="U23" s="41"/>
    </row>
    <row r="24" spans="1:21" s="2" customFormat="1" ht="33" customHeight="1" x14ac:dyDescent="0.3">
      <c r="A24" s="18" t="s">
        <v>23</v>
      </c>
      <c r="B24" s="19" t="s">
        <v>24</v>
      </c>
      <c r="C24" s="19" t="s">
        <v>25</v>
      </c>
      <c r="D24" s="19" t="s">
        <v>26</v>
      </c>
      <c r="E24" s="19" t="s">
        <v>27</v>
      </c>
      <c r="F24" s="19" t="s">
        <v>28</v>
      </c>
      <c r="G24" s="52" t="s">
        <v>29</v>
      </c>
      <c r="H24" s="53" t="s">
        <v>30</v>
      </c>
      <c r="I24" s="19"/>
      <c r="J24" s="19"/>
      <c r="K24" s="19">
        <v>12</v>
      </c>
      <c r="L24" s="55">
        <v>46023</v>
      </c>
      <c r="M24" s="20">
        <f>N24*12</f>
        <v>157080000</v>
      </c>
      <c r="N24" s="21">
        <v>13090000</v>
      </c>
      <c r="O24" s="55">
        <v>46023</v>
      </c>
      <c r="P24" s="18"/>
      <c r="Q24" s="18"/>
      <c r="R24" s="18"/>
      <c r="S24" s="18"/>
      <c r="T24" s="18"/>
      <c r="U24" s="18" t="s">
        <v>31</v>
      </c>
    </row>
    <row r="25" spans="1:21" s="2" customFormat="1" ht="33" customHeight="1" x14ac:dyDescent="0.3">
      <c r="A25" s="18" t="s">
        <v>23</v>
      </c>
      <c r="B25" s="19" t="s">
        <v>24</v>
      </c>
      <c r="C25" s="19" t="s">
        <v>25</v>
      </c>
      <c r="D25" s="19" t="s">
        <v>26</v>
      </c>
      <c r="E25" s="19" t="s">
        <v>32</v>
      </c>
      <c r="F25" s="19" t="s">
        <v>33</v>
      </c>
      <c r="G25" s="52" t="s">
        <v>34</v>
      </c>
      <c r="H25" s="53" t="s">
        <v>35</v>
      </c>
      <c r="I25" s="19"/>
      <c r="J25" s="19"/>
      <c r="K25" s="19">
        <v>12</v>
      </c>
      <c r="L25" s="55">
        <v>46235</v>
      </c>
      <c r="M25" s="20">
        <f>8200000*1.07</f>
        <v>8774000</v>
      </c>
      <c r="N25" s="21" t="s">
        <v>36</v>
      </c>
      <c r="O25" s="55">
        <v>46266</v>
      </c>
      <c r="P25" s="18"/>
      <c r="Q25" s="18"/>
      <c r="R25" s="18"/>
      <c r="S25" s="18"/>
      <c r="T25" s="18"/>
      <c r="U25" s="18" t="s">
        <v>31</v>
      </c>
    </row>
    <row r="26" spans="1:21" s="2" customFormat="1" ht="33" customHeight="1" x14ac:dyDescent="0.3">
      <c r="A26" s="18" t="s">
        <v>23</v>
      </c>
      <c r="B26" s="19" t="s">
        <v>37</v>
      </c>
      <c r="C26" s="19" t="s">
        <v>25</v>
      </c>
      <c r="D26" s="19" t="s">
        <v>26</v>
      </c>
      <c r="E26" s="19" t="s">
        <v>27</v>
      </c>
      <c r="F26" s="19" t="s">
        <v>28</v>
      </c>
      <c r="G26" s="52" t="s">
        <v>38</v>
      </c>
      <c r="H26" s="53" t="s">
        <v>39</v>
      </c>
      <c r="I26" s="19"/>
      <c r="J26" s="19"/>
      <c r="K26" s="19">
        <v>12</v>
      </c>
      <c r="L26" s="55">
        <v>46023</v>
      </c>
      <c r="M26" s="20">
        <f>+N26*K26</f>
        <v>159216000</v>
      </c>
      <c r="N26" s="21">
        <f>12400000*1.07</f>
        <v>13268000</v>
      </c>
      <c r="O26" s="55">
        <v>46023</v>
      </c>
      <c r="P26" s="18"/>
      <c r="Q26" s="18"/>
      <c r="R26" s="18"/>
      <c r="S26" s="18"/>
      <c r="T26" s="18"/>
      <c r="U26" s="18" t="s">
        <v>31</v>
      </c>
    </row>
    <row r="27" spans="1:21" s="2" customFormat="1" ht="25.2" customHeight="1" x14ac:dyDescent="0.3">
      <c r="A27" s="18" t="s">
        <v>23</v>
      </c>
      <c r="B27" s="19" t="s">
        <v>40</v>
      </c>
      <c r="C27" s="19" t="s">
        <v>25</v>
      </c>
      <c r="D27" s="19" t="s">
        <v>41</v>
      </c>
      <c r="E27" s="19" t="s">
        <v>42</v>
      </c>
      <c r="F27" s="19" t="s">
        <v>43</v>
      </c>
      <c r="G27" s="52" t="s">
        <v>44</v>
      </c>
      <c r="H27" s="53" t="s">
        <v>45</v>
      </c>
      <c r="I27" s="19"/>
      <c r="J27" s="19"/>
      <c r="K27" s="19">
        <v>12</v>
      </c>
      <c r="L27" s="55">
        <v>46023</v>
      </c>
      <c r="M27" s="20">
        <v>105000000</v>
      </c>
      <c r="N27" s="21">
        <f>M27/12</f>
        <v>8750000</v>
      </c>
      <c r="O27" s="55"/>
      <c r="P27" s="18"/>
      <c r="Q27" s="18"/>
      <c r="R27" s="18"/>
      <c r="S27" s="18"/>
      <c r="T27" s="18" t="s">
        <v>46</v>
      </c>
      <c r="U27" s="18" t="s">
        <v>31</v>
      </c>
    </row>
    <row r="28" spans="1:21" s="2" customFormat="1" ht="25.2" customHeight="1" x14ac:dyDescent="0.3">
      <c r="A28" s="18" t="s">
        <v>23</v>
      </c>
      <c r="B28" s="19" t="s">
        <v>47</v>
      </c>
      <c r="C28" s="19" t="s">
        <v>25</v>
      </c>
      <c r="D28" s="19" t="s">
        <v>41</v>
      </c>
      <c r="E28" s="19" t="s">
        <v>48</v>
      </c>
      <c r="F28" s="19" t="s">
        <v>49</v>
      </c>
      <c r="G28" s="52" t="s">
        <v>50</v>
      </c>
      <c r="H28" s="53" t="s">
        <v>51</v>
      </c>
      <c r="I28" s="19"/>
      <c r="J28" s="19"/>
      <c r="K28" s="19">
        <v>12</v>
      </c>
      <c r="L28" s="55">
        <v>46023</v>
      </c>
      <c r="M28" s="21">
        <v>8000000</v>
      </c>
      <c r="N28" s="21" t="s">
        <v>52</v>
      </c>
      <c r="O28" s="55"/>
      <c r="P28" s="18"/>
      <c r="Q28" s="18"/>
      <c r="R28" s="18"/>
      <c r="S28" s="18"/>
      <c r="T28" s="18" t="s">
        <v>53</v>
      </c>
      <c r="U28" s="18" t="s">
        <v>31</v>
      </c>
    </row>
    <row r="29" spans="1:21" s="2" customFormat="1" ht="25.2" customHeight="1" x14ac:dyDescent="0.3">
      <c r="A29" s="18" t="s">
        <v>23</v>
      </c>
      <c r="B29" s="19" t="s">
        <v>47</v>
      </c>
      <c r="C29" s="19" t="s">
        <v>25</v>
      </c>
      <c r="D29" s="19" t="s">
        <v>41</v>
      </c>
      <c r="E29" s="19" t="s">
        <v>54</v>
      </c>
      <c r="F29" s="19" t="s">
        <v>55</v>
      </c>
      <c r="G29" s="52" t="s">
        <v>56</v>
      </c>
      <c r="H29" s="53" t="s">
        <v>57</v>
      </c>
      <c r="I29" s="19"/>
      <c r="J29" s="19"/>
      <c r="K29" s="19">
        <v>12</v>
      </c>
      <c r="L29" s="55">
        <v>46023</v>
      </c>
      <c r="M29" s="20">
        <v>1200000</v>
      </c>
      <c r="N29" s="21" t="s">
        <v>52</v>
      </c>
      <c r="O29" s="55"/>
      <c r="P29" s="18"/>
      <c r="Q29" s="18"/>
      <c r="R29" s="18"/>
      <c r="S29" s="18"/>
      <c r="T29" s="18" t="s">
        <v>58</v>
      </c>
      <c r="U29" s="18" t="s">
        <v>31</v>
      </c>
    </row>
    <row r="30" spans="1:21" s="2" customFormat="1" ht="57.6" customHeight="1" x14ac:dyDescent="0.3">
      <c r="A30" s="18" t="s">
        <v>23</v>
      </c>
      <c r="B30" s="19" t="s">
        <v>47</v>
      </c>
      <c r="C30" s="19" t="s">
        <v>25</v>
      </c>
      <c r="D30" s="19" t="s">
        <v>26</v>
      </c>
      <c r="E30" s="19" t="s">
        <v>32</v>
      </c>
      <c r="F30" s="19" t="s">
        <v>59</v>
      </c>
      <c r="G30" s="52" t="s">
        <v>60</v>
      </c>
      <c r="H30" s="53" t="s">
        <v>61</v>
      </c>
      <c r="I30" s="19"/>
      <c r="J30" s="19"/>
      <c r="K30" s="19">
        <v>12</v>
      </c>
      <c r="L30" s="55">
        <v>46023</v>
      </c>
      <c r="M30" s="20">
        <v>18000000</v>
      </c>
      <c r="N30" s="21" t="s">
        <v>52</v>
      </c>
      <c r="O30" s="55"/>
      <c r="P30" s="18"/>
      <c r="Q30" s="18"/>
      <c r="R30" s="18"/>
      <c r="S30" s="18"/>
      <c r="T30" s="18" t="s">
        <v>62</v>
      </c>
      <c r="U30" s="18" t="s">
        <v>31</v>
      </c>
    </row>
    <row r="31" spans="1:21" s="2" customFormat="1" ht="25.2" customHeight="1" x14ac:dyDescent="0.3">
      <c r="A31" s="18" t="s">
        <v>23</v>
      </c>
      <c r="B31" s="19" t="s">
        <v>47</v>
      </c>
      <c r="C31" s="19" t="s">
        <v>25</v>
      </c>
      <c r="D31" s="19" t="s">
        <v>26</v>
      </c>
      <c r="E31" s="19" t="s">
        <v>27</v>
      </c>
      <c r="F31" s="19" t="s">
        <v>28</v>
      </c>
      <c r="G31" s="52" t="s">
        <v>63</v>
      </c>
      <c r="H31" s="53" t="s">
        <v>64</v>
      </c>
      <c r="I31" s="19"/>
      <c r="J31" s="19"/>
      <c r="K31" s="19">
        <v>12</v>
      </c>
      <c r="L31" s="55">
        <v>46023</v>
      </c>
      <c r="M31" s="20">
        <f>+N31*K31</f>
        <v>399840000</v>
      </c>
      <c r="N31" s="21">
        <v>33320000</v>
      </c>
      <c r="O31" s="55">
        <v>46023</v>
      </c>
      <c r="P31" s="18"/>
      <c r="Q31" s="18"/>
      <c r="R31" s="18"/>
      <c r="S31" s="18"/>
      <c r="T31" s="18"/>
      <c r="U31" s="18" t="s">
        <v>31</v>
      </c>
    </row>
    <row r="32" spans="1:21" s="2" customFormat="1" ht="25.2" customHeight="1" x14ac:dyDescent="0.3">
      <c r="A32" s="18" t="s">
        <v>65</v>
      </c>
      <c r="B32" s="19" t="s">
        <v>66</v>
      </c>
      <c r="C32" s="19" t="s">
        <v>25</v>
      </c>
      <c r="D32" s="19" t="s">
        <v>26</v>
      </c>
      <c r="E32" s="19" t="s">
        <v>27</v>
      </c>
      <c r="F32" s="19" t="s">
        <v>28</v>
      </c>
      <c r="G32" s="52" t="s">
        <v>28</v>
      </c>
      <c r="H32" s="53" t="s">
        <v>67</v>
      </c>
      <c r="I32" s="22"/>
      <c r="J32" s="22"/>
      <c r="K32" s="19">
        <v>12</v>
      </c>
      <c r="L32" s="55">
        <v>46023</v>
      </c>
      <c r="M32" s="20">
        <v>161784000</v>
      </c>
      <c r="N32" s="21">
        <v>13482000</v>
      </c>
      <c r="O32" s="55">
        <v>46023</v>
      </c>
      <c r="P32" s="18"/>
      <c r="Q32" s="18"/>
      <c r="R32" s="18"/>
      <c r="S32" s="18"/>
      <c r="T32" s="18"/>
      <c r="U32" s="18" t="s">
        <v>31</v>
      </c>
    </row>
    <row r="33" spans="1:21" s="2" customFormat="1" ht="25.2" customHeight="1" x14ac:dyDescent="0.3">
      <c r="A33" s="18" t="s">
        <v>65</v>
      </c>
      <c r="B33" s="19" t="s">
        <v>68</v>
      </c>
      <c r="C33" s="19" t="s">
        <v>25</v>
      </c>
      <c r="D33" s="19" t="s">
        <v>26</v>
      </c>
      <c r="E33" s="19" t="s">
        <v>27</v>
      </c>
      <c r="F33" s="19" t="s">
        <v>28</v>
      </c>
      <c r="G33" s="52" t="s">
        <v>28</v>
      </c>
      <c r="H33" s="53" t="s">
        <v>69</v>
      </c>
      <c r="I33" s="22"/>
      <c r="J33" s="22"/>
      <c r="K33" s="19">
        <v>12</v>
      </c>
      <c r="L33" s="55">
        <v>46023</v>
      </c>
      <c r="M33" s="20">
        <v>161784000</v>
      </c>
      <c r="N33" s="21">
        <v>13482000</v>
      </c>
      <c r="O33" s="55">
        <v>46023</v>
      </c>
      <c r="P33" s="18"/>
      <c r="Q33" s="18"/>
      <c r="R33" s="18"/>
      <c r="S33" s="18"/>
      <c r="T33" s="18"/>
      <c r="U33" s="18" t="s">
        <v>31</v>
      </c>
    </row>
    <row r="34" spans="1:21" s="2" customFormat="1" ht="25.2" customHeight="1" x14ac:dyDescent="0.3">
      <c r="A34" s="18" t="s">
        <v>65</v>
      </c>
      <c r="B34" s="19" t="s">
        <v>68</v>
      </c>
      <c r="C34" s="19" t="s">
        <v>25</v>
      </c>
      <c r="D34" s="19" t="s">
        <v>26</v>
      </c>
      <c r="E34" s="19" t="s">
        <v>70</v>
      </c>
      <c r="F34" s="18" t="s">
        <v>71</v>
      </c>
      <c r="G34" s="52" t="s">
        <v>72</v>
      </c>
      <c r="H34" s="53" t="s">
        <v>73</v>
      </c>
      <c r="I34" s="22"/>
      <c r="J34" s="22"/>
      <c r="K34" s="19">
        <v>24</v>
      </c>
      <c r="L34" s="55">
        <v>46113</v>
      </c>
      <c r="M34" s="20">
        <f>+N34*24</f>
        <v>420189000</v>
      </c>
      <c r="N34" s="21">
        <v>17507875</v>
      </c>
      <c r="O34" s="55">
        <v>46113</v>
      </c>
      <c r="P34" s="18"/>
      <c r="Q34" s="18"/>
      <c r="R34" s="18"/>
      <c r="S34" s="18"/>
      <c r="T34" s="18" t="s">
        <v>74</v>
      </c>
      <c r="U34" s="18" t="s">
        <v>31</v>
      </c>
    </row>
    <row r="35" spans="1:21" s="2" customFormat="1" ht="25.2" customHeight="1" x14ac:dyDescent="0.3">
      <c r="A35" s="19" t="s">
        <v>75</v>
      </c>
      <c r="B35" s="19" t="s">
        <v>76</v>
      </c>
      <c r="C35" s="19" t="s">
        <v>25</v>
      </c>
      <c r="D35" s="19" t="s">
        <v>26</v>
      </c>
      <c r="E35" s="19" t="s">
        <v>27</v>
      </c>
      <c r="F35" s="19" t="s">
        <v>28</v>
      </c>
      <c r="G35" s="52" t="s">
        <v>77</v>
      </c>
      <c r="H35" s="53" t="s">
        <v>78</v>
      </c>
      <c r="I35" s="19"/>
      <c r="J35" s="19"/>
      <c r="K35" s="19">
        <v>10</v>
      </c>
      <c r="L35" s="55">
        <v>46082</v>
      </c>
      <c r="M35" s="23">
        <f>38199000*10</f>
        <v>381990000</v>
      </c>
      <c r="N35" s="21">
        <v>38199000</v>
      </c>
      <c r="O35" s="55">
        <v>46082</v>
      </c>
      <c r="P35" s="18"/>
      <c r="Q35" s="18"/>
      <c r="R35" s="18"/>
      <c r="S35" s="18"/>
      <c r="T35" s="18" t="s">
        <v>31</v>
      </c>
      <c r="U35" s="18" t="s">
        <v>31</v>
      </c>
    </row>
    <row r="36" spans="1:21" s="2" customFormat="1" ht="25.2" customHeight="1" x14ac:dyDescent="0.3">
      <c r="A36" s="19" t="s">
        <v>75</v>
      </c>
      <c r="B36" s="19" t="s">
        <v>76</v>
      </c>
      <c r="C36" s="19" t="s">
        <v>25</v>
      </c>
      <c r="D36" s="19" t="s">
        <v>41</v>
      </c>
      <c r="E36" s="19" t="s">
        <v>48</v>
      </c>
      <c r="F36" s="19" t="s">
        <v>49</v>
      </c>
      <c r="G36" s="52" t="s">
        <v>79</v>
      </c>
      <c r="H36" s="53" t="s">
        <v>80</v>
      </c>
      <c r="I36" s="19"/>
      <c r="J36" s="19"/>
      <c r="K36" s="19">
        <v>12</v>
      </c>
      <c r="L36" s="55">
        <v>46023</v>
      </c>
      <c r="M36" s="20">
        <v>288000</v>
      </c>
      <c r="N36" s="21">
        <f>M36/12</f>
        <v>24000</v>
      </c>
      <c r="O36" s="55">
        <v>46023</v>
      </c>
      <c r="P36" s="18"/>
      <c r="Q36" s="18"/>
      <c r="R36" s="18"/>
      <c r="S36" s="18"/>
      <c r="T36" s="18" t="s">
        <v>31</v>
      </c>
      <c r="U36" s="18" t="s">
        <v>31</v>
      </c>
    </row>
    <row r="37" spans="1:21" s="2" customFormat="1" ht="25.2" customHeight="1" x14ac:dyDescent="0.3">
      <c r="A37" s="19" t="s">
        <v>75</v>
      </c>
      <c r="B37" s="19" t="s">
        <v>81</v>
      </c>
      <c r="C37" s="19" t="s">
        <v>25</v>
      </c>
      <c r="D37" s="19" t="s">
        <v>41</v>
      </c>
      <c r="E37" s="19" t="s">
        <v>82</v>
      </c>
      <c r="F37" s="19" t="s">
        <v>83</v>
      </c>
      <c r="G37" s="52" t="s">
        <v>84</v>
      </c>
      <c r="H37" s="53" t="s">
        <v>85</v>
      </c>
      <c r="I37" s="19"/>
      <c r="J37" s="19"/>
      <c r="K37" s="19">
        <v>12</v>
      </c>
      <c r="L37" s="55">
        <v>46023</v>
      </c>
      <c r="M37" s="20">
        <v>4236000</v>
      </c>
      <c r="N37" s="21">
        <f>M37/12</f>
        <v>353000</v>
      </c>
      <c r="O37" s="55">
        <v>46023</v>
      </c>
      <c r="P37" s="18"/>
      <c r="Q37" s="18"/>
      <c r="R37" s="18"/>
      <c r="S37" s="18"/>
      <c r="T37" s="18" t="s">
        <v>31</v>
      </c>
      <c r="U37" s="18" t="s">
        <v>31</v>
      </c>
    </row>
    <row r="38" spans="1:21" s="2" customFormat="1" ht="25.2" customHeight="1" x14ac:dyDescent="0.3">
      <c r="A38" s="19" t="s">
        <v>75</v>
      </c>
      <c r="B38" s="19" t="s">
        <v>76</v>
      </c>
      <c r="C38" s="19" t="s">
        <v>86</v>
      </c>
      <c r="D38" s="19" t="s">
        <v>87</v>
      </c>
      <c r="E38" s="19" t="s">
        <v>88</v>
      </c>
      <c r="F38" s="19" t="s">
        <v>89</v>
      </c>
      <c r="G38" s="52" t="s">
        <v>90</v>
      </c>
      <c r="H38" s="53" t="s">
        <v>91</v>
      </c>
      <c r="I38" s="19"/>
      <c r="J38" s="19"/>
      <c r="K38" s="19">
        <v>12</v>
      </c>
      <c r="L38" s="55">
        <v>46023</v>
      </c>
      <c r="M38" s="20">
        <v>160000000</v>
      </c>
      <c r="N38" s="21">
        <f>M38/12</f>
        <v>13333333.333333334</v>
      </c>
      <c r="O38" s="55">
        <v>46023</v>
      </c>
      <c r="P38" s="18"/>
      <c r="Q38" s="18"/>
      <c r="R38" s="18"/>
      <c r="S38" s="18"/>
      <c r="T38" s="18" t="s">
        <v>92</v>
      </c>
      <c r="U38" s="18" t="s">
        <v>31</v>
      </c>
    </row>
    <row r="39" spans="1:21" s="2" customFormat="1" ht="25.2" customHeight="1" x14ac:dyDescent="0.3">
      <c r="A39" s="19" t="s">
        <v>75</v>
      </c>
      <c r="B39" s="19" t="s">
        <v>81</v>
      </c>
      <c r="C39" s="19" t="s">
        <v>25</v>
      </c>
      <c r="D39" s="19" t="s">
        <v>26</v>
      </c>
      <c r="E39" s="19" t="s">
        <v>32</v>
      </c>
      <c r="F39" s="19" t="s">
        <v>33</v>
      </c>
      <c r="G39" s="52" t="s">
        <v>98</v>
      </c>
      <c r="H39" s="53" t="s">
        <v>99</v>
      </c>
      <c r="I39" s="19"/>
      <c r="J39" s="19"/>
      <c r="K39" s="19">
        <v>12</v>
      </c>
      <c r="L39" s="55">
        <v>46023</v>
      </c>
      <c r="M39" s="20">
        <v>44000000</v>
      </c>
      <c r="N39" s="21">
        <f>M39/K39</f>
        <v>3666666.6666666665</v>
      </c>
      <c r="O39" s="55">
        <v>46023</v>
      </c>
      <c r="P39" s="18"/>
      <c r="Q39" s="18"/>
      <c r="R39" s="18"/>
      <c r="S39" s="18"/>
      <c r="T39" s="18"/>
      <c r="U39" s="18" t="s">
        <v>31</v>
      </c>
    </row>
    <row r="40" spans="1:21" s="2" customFormat="1" ht="25.2" customHeight="1" x14ac:dyDescent="0.3">
      <c r="A40" s="19" t="s">
        <v>100</v>
      </c>
      <c r="B40" s="19" t="s">
        <v>101</v>
      </c>
      <c r="C40" s="19" t="s">
        <v>25</v>
      </c>
      <c r="D40" s="19" t="s">
        <v>26</v>
      </c>
      <c r="E40" s="19" t="s">
        <v>27</v>
      </c>
      <c r="F40" s="19" t="s">
        <v>28</v>
      </c>
      <c r="G40" s="52" t="s">
        <v>28</v>
      </c>
      <c r="H40" s="53" t="s">
        <v>102</v>
      </c>
      <c r="I40" s="19"/>
      <c r="J40" s="19"/>
      <c r="K40" s="19">
        <v>12</v>
      </c>
      <c r="L40" s="55">
        <v>46023</v>
      </c>
      <c r="M40" s="20">
        <v>227666000</v>
      </c>
      <c r="N40" s="21">
        <f>17731000*1.07</f>
        <v>18972170</v>
      </c>
      <c r="O40" s="55"/>
      <c r="P40" s="18"/>
      <c r="Q40" s="18"/>
      <c r="R40" s="18"/>
      <c r="S40" s="18"/>
      <c r="T40" s="18" t="s">
        <v>31</v>
      </c>
      <c r="U40" s="18" t="s">
        <v>31</v>
      </c>
    </row>
    <row r="41" spans="1:21" s="2" customFormat="1" ht="25.2" customHeight="1" x14ac:dyDescent="0.3">
      <c r="A41" s="19" t="s">
        <v>100</v>
      </c>
      <c r="B41" s="19" t="s">
        <v>101</v>
      </c>
      <c r="C41" s="19" t="s">
        <v>25</v>
      </c>
      <c r="D41" s="19" t="s">
        <v>41</v>
      </c>
      <c r="E41" s="19" t="s">
        <v>103</v>
      </c>
      <c r="F41" s="19" t="s">
        <v>103</v>
      </c>
      <c r="G41" s="52" t="s">
        <v>103</v>
      </c>
      <c r="H41" s="53" t="s">
        <v>104</v>
      </c>
      <c r="I41" s="19"/>
      <c r="J41" s="19"/>
      <c r="K41" s="19">
        <v>12</v>
      </c>
      <c r="L41" s="55">
        <v>46023</v>
      </c>
      <c r="M41" s="20">
        <v>5000000000</v>
      </c>
      <c r="N41" s="21">
        <f>+M41/12</f>
        <v>416666666.66666669</v>
      </c>
      <c r="O41" s="55"/>
      <c r="P41" s="18"/>
      <c r="Q41" s="18"/>
      <c r="R41" s="18"/>
      <c r="S41" s="18"/>
      <c r="T41" s="18" t="s">
        <v>31</v>
      </c>
      <c r="U41" s="18" t="s">
        <v>31</v>
      </c>
    </row>
    <row r="42" spans="1:21" s="2" customFormat="1" ht="25.2" customHeight="1" x14ac:dyDescent="0.3">
      <c r="A42" s="19" t="s">
        <v>100</v>
      </c>
      <c r="B42" s="19" t="s">
        <v>101</v>
      </c>
      <c r="C42" s="19" t="s">
        <v>25</v>
      </c>
      <c r="D42" s="19" t="s">
        <v>26</v>
      </c>
      <c r="E42" s="19" t="s">
        <v>27</v>
      </c>
      <c r="F42" s="19" t="s">
        <v>28</v>
      </c>
      <c r="G42" s="52" t="s">
        <v>28</v>
      </c>
      <c r="H42" s="53" t="s">
        <v>105</v>
      </c>
      <c r="I42" s="19"/>
      <c r="J42" s="19"/>
      <c r="K42" s="19">
        <v>12</v>
      </c>
      <c r="L42" s="55">
        <v>46023</v>
      </c>
      <c r="M42" s="20">
        <f>+N42*K42</f>
        <v>151200000</v>
      </c>
      <c r="N42" s="21">
        <v>12600000</v>
      </c>
      <c r="O42" s="55"/>
      <c r="P42" s="18"/>
      <c r="Q42" s="18"/>
      <c r="R42" s="18"/>
      <c r="S42" s="18"/>
      <c r="T42" s="18"/>
      <c r="U42" s="18" t="s">
        <v>31</v>
      </c>
    </row>
    <row r="43" spans="1:21" s="2" customFormat="1" ht="40.200000000000003" customHeight="1" x14ac:dyDescent="0.3">
      <c r="A43" s="19" t="s">
        <v>106</v>
      </c>
      <c r="B43" s="19" t="s">
        <v>107</v>
      </c>
      <c r="C43" s="19" t="s">
        <v>25</v>
      </c>
      <c r="D43" s="19" t="s">
        <v>26</v>
      </c>
      <c r="E43" s="19" t="s">
        <v>27</v>
      </c>
      <c r="F43" s="19" t="s">
        <v>28</v>
      </c>
      <c r="G43" s="52" t="s">
        <v>108</v>
      </c>
      <c r="H43" s="53" t="s">
        <v>109</v>
      </c>
      <c r="I43" s="19"/>
      <c r="J43" s="19"/>
      <c r="K43" s="19">
        <v>12</v>
      </c>
      <c r="L43" s="55">
        <v>46023</v>
      </c>
      <c r="M43" s="20">
        <f>+K43*N43</f>
        <v>164364000</v>
      </c>
      <c r="N43" s="21">
        <v>13697000</v>
      </c>
      <c r="O43" s="18"/>
      <c r="P43" s="18"/>
      <c r="Q43" s="18"/>
      <c r="R43" s="18"/>
      <c r="S43" s="18"/>
      <c r="T43" s="18" t="s">
        <v>97</v>
      </c>
      <c r="U43" s="18" t="s">
        <v>31</v>
      </c>
    </row>
    <row r="44" spans="1:21" s="2" customFormat="1" ht="25.2" customHeight="1" x14ac:dyDescent="0.3">
      <c r="A44" s="19" t="s">
        <v>106</v>
      </c>
      <c r="B44" s="19" t="s">
        <v>107</v>
      </c>
      <c r="C44" s="19" t="s">
        <v>25</v>
      </c>
      <c r="D44" s="19" t="s">
        <v>26</v>
      </c>
      <c r="E44" s="19" t="s">
        <v>32</v>
      </c>
      <c r="F44" s="19" t="s">
        <v>33</v>
      </c>
      <c r="G44" s="52" t="s">
        <v>110</v>
      </c>
      <c r="H44" s="53" t="s">
        <v>111</v>
      </c>
      <c r="I44" s="19"/>
      <c r="J44" s="19"/>
      <c r="K44" s="19">
        <v>12</v>
      </c>
      <c r="L44" s="55">
        <v>46023</v>
      </c>
      <c r="M44" s="20">
        <v>500000000</v>
      </c>
      <c r="N44" s="21">
        <f>+M44/K44</f>
        <v>41666666.666666664</v>
      </c>
      <c r="O44" s="19"/>
      <c r="P44" s="19"/>
      <c r="Q44" s="19"/>
      <c r="R44" s="19"/>
      <c r="S44" s="19"/>
      <c r="T44" s="19" t="s">
        <v>31</v>
      </c>
      <c r="U44" s="18" t="s">
        <v>31</v>
      </c>
    </row>
    <row r="45" spans="1:21" s="2" customFormat="1" ht="25.2" customHeight="1" x14ac:dyDescent="0.3">
      <c r="A45" s="19" t="s">
        <v>106</v>
      </c>
      <c r="B45" s="19" t="s">
        <v>107</v>
      </c>
      <c r="C45" s="19" t="s">
        <v>25</v>
      </c>
      <c r="D45" s="19" t="s">
        <v>26</v>
      </c>
      <c r="E45" s="19" t="s">
        <v>27</v>
      </c>
      <c r="F45" s="19" t="s">
        <v>28</v>
      </c>
      <c r="G45" s="52" t="s">
        <v>108</v>
      </c>
      <c r="H45" s="53" t="s">
        <v>112</v>
      </c>
      <c r="I45" s="19"/>
      <c r="J45" s="19"/>
      <c r="K45" s="19">
        <v>12</v>
      </c>
      <c r="L45" s="55">
        <v>46023</v>
      </c>
      <c r="M45" s="20">
        <f>+N45*K45</f>
        <v>72000000</v>
      </c>
      <c r="N45" s="21">
        <v>6000000</v>
      </c>
      <c r="O45" s="19"/>
      <c r="P45" s="19"/>
      <c r="Q45" s="19"/>
      <c r="R45" s="19"/>
      <c r="S45" s="19"/>
      <c r="T45" s="19" t="s">
        <v>97</v>
      </c>
      <c r="U45" s="18" t="s">
        <v>31</v>
      </c>
    </row>
    <row r="46" spans="1:21" s="2" customFormat="1" ht="25.2" customHeight="1" x14ac:dyDescent="0.3">
      <c r="A46" s="19" t="s">
        <v>113</v>
      </c>
      <c r="B46" s="19" t="s">
        <v>114</v>
      </c>
      <c r="C46" s="19" t="s">
        <v>25</v>
      </c>
      <c r="D46" s="19" t="s">
        <v>26</v>
      </c>
      <c r="E46" s="19" t="s">
        <v>32</v>
      </c>
      <c r="F46" s="19" t="s">
        <v>33</v>
      </c>
      <c r="G46" s="18" t="s">
        <v>115</v>
      </c>
      <c r="H46" s="53" t="s">
        <v>116</v>
      </c>
      <c r="I46" s="19"/>
      <c r="J46" s="19"/>
      <c r="K46" s="19">
        <v>12</v>
      </c>
      <c r="L46" s="55">
        <v>46023</v>
      </c>
      <c r="M46" s="20">
        <v>80000000</v>
      </c>
      <c r="N46" s="21">
        <f>+M46/K46</f>
        <v>6666666.666666667</v>
      </c>
      <c r="O46" s="55">
        <v>46023</v>
      </c>
      <c r="P46" s="19"/>
      <c r="Q46" s="19"/>
      <c r="R46" s="19"/>
      <c r="S46" s="19"/>
      <c r="T46" s="19" t="s">
        <v>31</v>
      </c>
      <c r="U46" s="18" t="s">
        <v>31</v>
      </c>
    </row>
    <row r="47" spans="1:21" s="2" customFormat="1" ht="25.2" customHeight="1" x14ac:dyDescent="0.3">
      <c r="A47" s="19" t="s">
        <v>113</v>
      </c>
      <c r="B47" s="19" t="s">
        <v>114</v>
      </c>
      <c r="C47" s="19" t="s">
        <v>25</v>
      </c>
      <c r="D47" s="19" t="s">
        <v>41</v>
      </c>
      <c r="E47" s="19" t="s">
        <v>54</v>
      </c>
      <c r="F47" s="19" t="s">
        <v>117</v>
      </c>
      <c r="G47" s="18" t="s">
        <v>118</v>
      </c>
      <c r="H47" s="53" t="s">
        <v>119</v>
      </c>
      <c r="I47" s="19"/>
      <c r="J47" s="19"/>
      <c r="K47" s="19">
        <v>12</v>
      </c>
      <c r="L47" s="55">
        <v>46023</v>
      </c>
      <c r="M47" s="20">
        <v>30000000</v>
      </c>
      <c r="N47" s="21">
        <f>M47/12</f>
        <v>2500000</v>
      </c>
      <c r="O47" s="55">
        <v>46023</v>
      </c>
      <c r="P47" s="19"/>
      <c r="Q47" s="19"/>
      <c r="R47" s="19"/>
      <c r="S47" s="19"/>
      <c r="T47" s="19" t="s">
        <v>31</v>
      </c>
      <c r="U47" s="18" t="s">
        <v>31</v>
      </c>
    </row>
    <row r="48" spans="1:21" s="2" customFormat="1" ht="25.2" customHeight="1" x14ac:dyDescent="0.3">
      <c r="A48" s="19" t="s">
        <v>113</v>
      </c>
      <c r="B48" s="19" t="s">
        <v>114</v>
      </c>
      <c r="C48" s="19" t="s">
        <v>25</v>
      </c>
      <c r="D48" s="19" t="s">
        <v>41</v>
      </c>
      <c r="E48" s="19" t="s">
        <v>120</v>
      </c>
      <c r="F48" s="19" t="s">
        <v>121</v>
      </c>
      <c r="G48" s="18" t="s">
        <v>122</v>
      </c>
      <c r="H48" s="53" t="s">
        <v>123</v>
      </c>
      <c r="I48" s="19"/>
      <c r="J48" s="19"/>
      <c r="K48" s="19">
        <v>12</v>
      </c>
      <c r="L48" s="55">
        <v>46023</v>
      </c>
      <c r="M48" s="20">
        <v>150000000</v>
      </c>
      <c r="N48" s="21">
        <f>M48/12</f>
        <v>12500000</v>
      </c>
      <c r="O48" s="55">
        <v>46023</v>
      </c>
      <c r="P48" s="19"/>
      <c r="Q48" s="19"/>
      <c r="R48" s="19"/>
      <c r="S48" s="19"/>
      <c r="T48" s="19" t="s">
        <v>31</v>
      </c>
      <c r="U48" s="18" t="s">
        <v>31</v>
      </c>
    </row>
    <row r="49" spans="1:21" s="2" customFormat="1" ht="25.2" customHeight="1" x14ac:dyDescent="0.3">
      <c r="A49" s="19" t="s">
        <v>113</v>
      </c>
      <c r="B49" s="19" t="s">
        <v>114</v>
      </c>
      <c r="C49" s="19" t="s">
        <v>25</v>
      </c>
      <c r="D49" s="19" t="s">
        <v>26</v>
      </c>
      <c r="E49" s="19" t="s">
        <v>27</v>
      </c>
      <c r="F49" s="19" t="s">
        <v>28</v>
      </c>
      <c r="G49" s="18" t="s">
        <v>124</v>
      </c>
      <c r="H49" s="18" t="s">
        <v>125</v>
      </c>
      <c r="I49" s="19"/>
      <c r="J49" s="19"/>
      <c r="K49" s="19">
        <v>12</v>
      </c>
      <c r="L49" s="55">
        <v>46023</v>
      </c>
      <c r="M49" s="20">
        <f>+N49*K49</f>
        <v>161784000</v>
      </c>
      <c r="N49" s="21">
        <f>12600000*1.07</f>
        <v>13482000</v>
      </c>
      <c r="O49" s="55">
        <v>46023</v>
      </c>
      <c r="P49" s="19"/>
      <c r="Q49" s="19"/>
      <c r="R49" s="19"/>
      <c r="S49" s="19"/>
      <c r="T49" s="19" t="s">
        <v>31</v>
      </c>
      <c r="U49" s="18" t="s">
        <v>31</v>
      </c>
    </row>
    <row r="50" spans="1:21" s="2" customFormat="1" ht="74.400000000000006" customHeight="1" x14ac:dyDescent="0.3">
      <c r="A50" s="19" t="s">
        <v>113</v>
      </c>
      <c r="B50" s="19" t="s">
        <v>114</v>
      </c>
      <c r="C50" s="19" t="s">
        <v>25</v>
      </c>
      <c r="D50" s="19" t="s">
        <v>26</v>
      </c>
      <c r="E50" s="19" t="s">
        <v>27</v>
      </c>
      <c r="F50" s="19" t="s">
        <v>28</v>
      </c>
      <c r="G50" s="18" t="s">
        <v>63</v>
      </c>
      <c r="H50" s="18" t="s">
        <v>126</v>
      </c>
      <c r="I50" s="19"/>
      <c r="J50" s="26"/>
      <c r="K50" s="19">
        <v>12</v>
      </c>
      <c r="L50" s="55">
        <v>46023</v>
      </c>
      <c r="M50" s="20">
        <f>+N50*K50</f>
        <v>151200000</v>
      </c>
      <c r="N50" s="21">
        <v>12600000</v>
      </c>
      <c r="O50" s="55">
        <v>46023</v>
      </c>
      <c r="P50" s="19"/>
      <c r="Q50" s="19"/>
      <c r="R50" s="19"/>
      <c r="S50" s="19"/>
      <c r="T50" s="19" t="s">
        <v>127</v>
      </c>
      <c r="U50" s="18" t="s">
        <v>31</v>
      </c>
    </row>
    <row r="51" spans="1:21" s="2" customFormat="1" ht="40.950000000000003" customHeight="1" x14ac:dyDescent="0.3">
      <c r="A51" s="19" t="s">
        <v>113</v>
      </c>
      <c r="B51" s="19" t="s">
        <v>114</v>
      </c>
      <c r="C51" s="19" t="s">
        <v>25</v>
      </c>
      <c r="D51" s="19" t="s">
        <v>26</v>
      </c>
      <c r="E51" s="19" t="s">
        <v>27</v>
      </c>
      <c r="F51" s="19" t="s">
        <v>28</v>
      </c>
      <c r="G51" s="18" t="s">
        <v>63</v>
      </c>
      <c r="H51" s="53" t="s">
        <v>128</v>
      </c>
      <c r="I51" s="19"/>
      <c r="J51" s="19"/>
      <c r="K51" s="19">
        <v>12</v>
      </c>
      <c r="L51" s="55">
        <v>46023</v>
      </c>
      <c r="M51" s="20">
        <f>+N51*K51</f>
        <v>35952000</v>
      </c>
      <c r="N51" s="21">
        <f>2800000*1.07</f>
        <v>2996000</v>
      </c>
      <c r="O51" s="55">
        <v>46023</v>
      </c>
      <c r="P51" s="19"/>
      <c r="Q51" s="19"/>
      <c r="R51" s="19"/>
      <c r="S51" s="19"/>
      <c r="T51" s="19" t="s">
        <v>31</v>
      </c>
      <c r="U51" s="18" t="s">
        <v>31</v>
      </c>
    </row>
    <row r="52" spans="1:21" s="2" customFormat="1" ht="40.950000000000003" customHeight="1" x14ac:dyDescent="0.3">
      <c r="A52" s="19" t="s">
        <v>113</v>
      </c>
      <c r="B52" s="19" t="s">
        <v>114</v>
      </c>
      <c r="C52" s="19" t="s">
        <v>25</v>
      </c>
      <c r="D52" s="19" t="s">
        <v>41</v>
      </c>
      <c r="E52" s="54" t="s">
        <v>129</v>
      </c>
      <c r="F52" s="19" t="s">
        <v>130</v>
      </c>
      <c r="G52" s="18" t="s">
        <v>131</v>
      </c>
      <c r="H52" s="53" t="s">
        <v>132</v>
      </c>
      <c r="I52" s="19"/>
      <c r="J52" s="19"/>
      <c r="K52" s="19">
        <v>12</v>
      </c>
      <c r="L52" s="55">
        <v>46023</v>
      </c>
      <c r="M52" s="20">
        <v>1600000</v>
      </c>
      <c r="N52" s="21" t="s">
        <v>52</v>
      </c>
      <c r="O52" s="55">
        <v>46023</v>
      </c>
      <c r="P52" s="19"/>
      <c r="Q52" s="19"/>
      <c r="R52" s="19"/>
      <c r="S52" s="19"/>
      <c r="T52" s="19" t="s">
        <v>31</v>
      </c>
      <c r="U52" s="18" t="s">
        <v>31</v>
      </c>
    </row>
    <row r="53" spans="1:21" s="2" customFormat="1" ht="56.4" customHeight="1" x14ac:dyDescent="0.3">
      <c r="A53" s="19" t="s">
        <v>113</v>
      </c>
      <c r="B53" s="19" t="s">
        <v>114</v>
      </c>
      <c r="C53" s="19" t="s">
        <v>25</v>
      </c>
      <c r="D53" s="19" t="s">
        <v>26</v>
      </c>
      <c r="E53" s="19" t="s">
        <v>32</v>
      </c>
      <c r="F53" s="19" t="s">
        <v>33</v>
      </c>
      <c r="G53" s="18" t="s">
        <v>133</v>
      </c>
      <c r="H53" s="53" t="s">
        <v>134</v>
      </c>
      <c r="I53" s="19"/>
      <c r="J53" s="19"/>
      <c r="K53" s="19">
        <v>12</v>
      </c>
      <c r="L53" s="55">
        <v>46023</v>
      </c>
      <c r="M53" s="20">
        <v>44000000</v>
      </c>
      <c r="N53" s="21">
        <f>+M53/K53</f>
        <v>3666666.6666666665</v>
      </c>
      <c r="O53" s="55">
        <v>46023</v>
      </c>
      <c r="P53" s="19"/>
      <c r="Q53" s="19"/>
      <c r="R53" s="19"/>
      <c r="S53" s="19"/>
      <c r="T53" s="19" t="s">
        <v>31</v>
      </c>
      <c r="U53" s="18" t="s">
        <v>135</v>
      </c>
    </row>
    <row r="54" spans="1:21" s="2" customFormat="1" ht="56.4" customHeight="1" x14ac:dyDescent="0.3">
      <c r="A54" s="19" t="s">
        <v>113</v>
      </c>
      <c r="B54" s="19" t="s">
        <v>114</v>
      </c>
      <c r="C54" s="19" t="s">
        <v>25</v>
      </c>
      <c r="D54" s="19" t="s">
        <v>41</v>
      </c>
      <c r="E54" s="54" t="s">
        <v>129</v>
      </c>
      <c r="F54" s="19" t="s">
        <v>129</v>
      </c>
      <c r="G54" s="18" t="s">
        <v>141</v>
      </c>
      <c r="H54" s="53" t="s">
        <v>142</v>
      </c>
      <c r="I54" s="19"/>
      <c r="J54" s="19"/>
      <c r="K54" s="19">
        <v>12</v>
      </c>
      <c r="L54" s="55">
        <v>46023</v>
      </c>
      <c r="M54" s="20">
        <v>26000000</v>
      </c>
      <c r="N54" s="21">
        <f>+M54/K54</f>
        <v>2166666.6666666665</v>
      </c>
      <c r="O54" s="55">
        <v>46023</v>
      </c>
      <c r="P54" s="19"/>
      <c r="Q54" s="19"/>
      <c r="R54" s="19"/>
      <c r="S54" s="19"/>
      <c r="T54" s="19" t="s">
        <v>31</v>
      </c>
      <c r="U54" s="18" t="s">
        <v>31</v>
      </c>
    </row>
    <row r="55" spans="1:21" s="2" customFormat="1" ht="35.4" customHeight="1" x14ac:dyDescent="0.3">
      <c r="A55" s="19" t="s">
        <v>113</v>
      </c>
      <c r="B55" s="19" t="s">
        <v>114</v>
      </c>
      <c r="C55" s="19" t="s">
        <v>25</v>
      </c>
      <c r="D55" s="19" t="s">
        <v>41</v>
      </c>
      <c r="E55" s="19" t="s">
        <v>143</v>
      </c>
      <c r="F55" s="19" t="s">
        <v>143</v>
      </c>
      <c r="G55" s="18" t="s">
        <v>144</v>
      </c>
      <c r="H55" s="53" t="s">
        <v>145</v>
      </c>
      <c r="I55" s="19"/>
      <c r="J55" s="19"/>
      <c r="K55" s="19">
        <v>12</v>
      </c>
      <c r="L55" s="55">
        <v>46023</v>
      </c>
      <c r="M55" s="20">
        <f>+N55*K55</f>
        <v>48000000</v>
      </c>
      <c r="N55" s="21">
        <v>4000000</v>
      </c>
      <c r="O55" s="55">
        <v>46235</v>
      </c>
      <c r="P55" s="19"/>
      <c r="Q55" s="19"/>
      <c r="R55" s="19"/>
      <c r="S55" s="19"/>
      <c r="T55" s="19" t="s">
        <v>31</v>
      </c>
      <c r="U55" s="18" t="s">
        <v>31</v>
      </c>
    </row>
    <row r="56" spans="1:21" s="2" customFormat="1" ht="35.4" customHeight="1" x14ac:dyDescent="0.3">
      <c r="A56" s="19" t="s">
        <v>113</v>
      </c>
      <c r="B56" s="19" t="s">
        <v>114</v>
      </c>
      <c r="C56" s="19" t="s">
        <v>25</v>
      </c>
      <c r="D56" s="19" t="s">
        <v>41</v>
      </c>
      <c r="E56" s="19" t="s">
        <v>103</v>
      </c>
      <c r="F56" s="19" t="s">
        <v>146</v>
      </c>
      <c r="G56" s="18" t="s">
        <v>147</v>
      </c>
      <c r="H56" s="18" t="s">
        <v>148</v>
      </c>
      <c r="I56" s="19"/>
      <c r="J56" s="19"/>
      <c r="K56" s="19">
        <v>4</v>
      </c>
      <c r="L56" s="55">
        <v>46023</v>
      </c>
      <c r="M56" s="20">
        <f>+N56*K56</f>
        <v>40000000</v>
      </c>
      <c r="N56" s="21">
        <v>10000000</v>
      </c>
      <c r="O56" s="55">
        <v>46235</v>
      </c>
      <c r="P56" s="19"/>
      <c r="Q56" s="19"/>
      <c r="R56" s="19"/>
      <c r="S56" s="19"/>
      <c r="T56" s="19" t="s">
        <v>31</v>
      </c>
      <c r="U56" s="18" t="s">
        <v>31</v>
      </c>
    </row>
    <row r="57" spans="1:21" s="2" customFormat="1" ht="35.4" customHeight="1" x14ac:dyDescent="0.3">
      <c r="A57" s="19" t="s">
        <v>113</v>
      </c>
      <c r="B57" s="19" t="s">
        <v>114</v>
      </c>
      <c r="C57" s="19" t="s">
        <v>25</v>
      </c>
      <c r="D57" s="19" t="s">
        <v>41</v>
      </c>
      <c r="E57" s="19" t="s">
        <v>149</v>
      </c>
      <c r="F57" s="19" t="s">
        <v>150</v>
      </c>
      <c r="G57" s="18" t="s">
        <v>151</v>
      </c>
      <c r="H57" s="18" t="s">
        <v>152</v>
      </c>
      <c r="I57" s="19"/>
      <c r="J57" s="19"/>
      <c r="K57" s="19">
        <v>12</v>
      </c>
      <c r="L57" s="55">
        <v>46023</v>
      </c>
      <c r="M57" s="20">
        <f>200000000+100000000</f>
        <v>300000000</v>
      </c>
      <c r="N57" s="21">
        <f>+M57/K57</f>
        <v>25000000</v>
      </c>
      <c r="O57" s="55">
        <v>46023</v>
      </c>
      <c r="P57" s="19"/>
      <c r="Q57" s="19"/>
      <c r="R57" s="19"/>
      <c r="S57" s="19"/>
      <c r="T57" s="19"/>
      <c r="U57" s="18" t="s">
        <v>31</v>
      </c>
    </row>
    <row r="58" spans="1:21" s="2" customFormat="1" ht="35.4" customHeight="1" x14ac:dyDescent="0.3">
      <c r="A58" s="19" t="s">
        <v>113</v>
      </c>
      <c r="B58" s="19" t="s">
        <v>114</v>
      </c>
      <c r="C58" s="19" t="s">
        <v>25</v>
      </c>
      <c r="D58" s="19" t="s">
        <v>26</v>
      </c>
      <c r="E58" s="19" t="s">
        <v>32</v>
      </c>
      <c r="F58" s="19" t="s">
        <v>153</v>
      </c>
      <c r="G58" s="18" t="s">
        <v>154</v>
      </c>
      <c r="H58" s="18" t="s">
        <v>155</v>
      </c>
      <c r="I58" s="19"/>
      <c r="J58" s="19"/>
      <c r="K58" s="19">
        <v>1</v>
      </c>
      <c r="L58" s="55">
        <v>46235</v>
      </c>
      <c r="M58" s="20">
        <v>50000000</v>
      </c>
      <c r="N58" s="21" t="s">
        <v>52</v>
      </c>
      <c r="O58" s="55">
        <v>46235</v>
      </c>
      <c r="P58" s="19"/>
      <c r="Q58" s="19"/>
      <c r="R58" s="19"/>
      <c r="S58" s="19"/>
      <c r="T58" s="19" t="s">
        <v>31</v>
      </c>
      <c r="U58" s="18" t="s">
        <v>31</v>
      </c>
    </row>
    <row r="59" spans="1:21" s="2" customFormat="1" ht="35.4" customHeight="1" x14ac:dyDescent="0.3">
      <c r="A59" s="19" t="s">
        <v>113</v>
      </c>
      <c r="B59" s="19" t="s">
        <v>114</v>
      </c>
      <c r="C59" s="19" t="s">
        <v>25</v>
      </c>
      <c r="D59" s="19" t="s">
        <v>26</v>
      </c>
      <c r="E59" s="19" t="s">
        <v>32</v>
      </c>
      <c r="F59" s="19" t="s">
        <v>33</v>
      </c>
      <c r="G59" s="18" t="s">
        <v>156</v>
      </c>
      <c r="H59" s="18" t="s">
        <v>157</v>
      </c>
      <c r="I59" s="19"/>
      <c r="J59" s="19"/>
      <c r="K59" s="19">
        <v>12</v>
      </c>
      <c r="L59" s="55">
        <v>46023</v>
      </c>
      <c r="M59" s="20">
        <f>+N59*K59</f>
        <v>2760000</v>
      </c>
      <c r="N59" s="21">
        <v>230000</v>
      </c>
      <c r="O59" s="55">
        <v>46023</v>
      </c>
      <c r="P59" s="19"/>
      <c r="Q59" s="19"/>
      <c r="R59" s="19"/>
      <c r="S59" s="19"/>
      <c r="T59" s="19" t="s">
        <v>31</v>
      </c>
      <c r="U59" s="18" t="s">
        <v>31</v>
      </c>
    </row>
    <row r="60" spans="1:21" s="2" customFormat="1" ht="35.4" customHeight="1" x14ac:dyDescent="0.3">
      <c r="A60" s="19" t="s">
        <v>113</v>
      </c>
      <c r="B60" s="19" t="s">
        <v>114</v>
      </c>
      <c r="C60" s="19" t="s">
        <v>25</v>
      </c>
      <c r="D60" s="19" t="s">
        <v>41</v>
      </c>
      <c r="E60" s="19" t="s">
        <v>48</v>
      </c>
      <c r="F60" s="19" t="s">
        <v>158</v>
      </c>
      <c r="G60" s="18" t="s">
        <v>159</v>
      </c>
      <c r="H60" s="18" t="s">
        <v>160</v>
      </c>
      <c r="I60" s="19"/>
      <c r="J60" s="19"/>
      <c r="K60" s="19">
        <v>12</v>
      </c>
      <c r="L60" s="55">
        <v>46023</v>
      </c>
      <c r="M60" s="20">
        <f>+N60*K60</f>
        <v>1440000</v>
      </c>
      <c r="N60" s="21">
        <v>120000</v>
      </c>
      <c r="O60" s="55">
        <v>46023</v>
      </c>
      <c r="P60" s="19"/>
      <c r="Q60" s="19"/>
      <c r="R60" s="19"/>
      <c r="S60" s="19"/>
      <c r="T60" s="19" t="s">
        <v>31</v>
      </c>
      <c r="U60" s="18" t="s">
        <v>31</v>
      </c>
    </row>
    <row r="61" spans="1:21" s="2" customFormat="1" ht="35.4" customHeight="1" x14ac:dyDescent="0.3">
      <c r="A61" s="19" t="s">
        <v>113</v>
      </c>
      <c r="B61" s="19" t="s">
        <v>114</v>
      </c>
      <c r="C61" s="19" t="s">
        <v>25</v>
      </c>
      <c r="D61" s="19" t="s">
        <v>41</v>
      </c>
      <c r="E61" s="19" t="s">
        <v>120</v>
      </c>
      <c r="F61" s="19" t="s">
        <v>161</v>
      </c>
      <c r="G61" s="18" t="s">
        <v>162</v>
      </c>
      <c r="H61" s="18" t="s">
        <v>162</v>
      </c>
      <c r="I61" s="19"/>
      <c r="J61" s="19"/>
      <c r="K61" s="19">
        <v>2</v>
      </c>
      <c r="L61" s="55">
        <v>46023</v>
      </c>
      <c r="M61" s="20">
        <v>1500000</v>
      </c>
      <c r="N61" s="21">
        <f>+M61*K61</f>
        <v>3000000</v>
      </c>
      <c r="O61" s="55">
        <v>46023</v>
      </c>
      <c r="P61" s="19"/>
      <c r="Q61" s="19"/>
      <c r="R61" s="19"/>
      <c r="S61" s="19"/>
      <c r="T61" s="19" t="s">
        <v>31</v>
      </c>
      <c r="U61" s="18" t="s">
        <v>31</v>
      </c>
    </row>
    <row r="62" spans="1:21" s="2" customFormat="1" ht="35.4" customHeight="1" x14ac:dyDescent="0.3">
      <c r="A62" s="19" t="s">
        <v>113</v>
      </c>
      <c r="B62" s="19" t="s">
        <v>163</v>
      </c>
      <c r="C62" s="19" t="s">
        <v>25</v>
      </c>
      <c r="D62" s="19" t="s">
        <v>41</v>
      </c>
      <c r="E62" s="19" t="s">
        <v>48</v>
      </c>
      <c r="F62" s="19" t="s">
        <v>49</v>
      </c>
      <c r="G62" s="52" t="s">
        <v>164</v>
      </c>
      <c r="H62" s="18" t="s">
        <v>165</v>
      </c>
      <c r="I62" s="19"/>
      <c r="J62" s="19"/>
      <c r="K62" s="19">
        <v>12</v>
      </c>
      <c r="L62" s="55">
        <v>46023</v>
      </c>
      <c r="M62" s="20">
        <f>25000000+5000000</f>
        <v>30000000</v>
      </c>
      <c r="N62" s="21">
        <f>+M62/K62</f>
        <v>2500000</v>
      </c>
      <c r="O62" s="55">
        <v>46174</v>
      </c>
      <c r="P62" s="19"/>
      <c r="Q62" s="19"/>
      <c r="R62" s="19"/>
      <c r="S62" s="19"/>
      <c r="T62" s="19" t="s">
        <v>31</v>
      </c>
      <c r="U62" s="18" t="s">
        <v>31</v>
      </c>
    </row>
    <row r="63" spans="1:21" s="2" customFormat="1" ht="35.4" customHeight="1" x14ac:dyDescent="0.3">
      <c r="A63" s="19" t="s">
        <v>113</v>
      </c>
      <c r="B63" s="19" t="s">
        <v>114</v>
      </c>
      <c r="C63" s="19" t="s">
        <v>25</v>
      </c>
      <c r="D63" s="19" t="s">
        <v>41</v>
      </c>
      <c r="E63" s="19" t="s">
        <v>149</v>
      </c>
      <c r="F63" s="19" t="s">
        <v>150</v>
      </c>
      <c r="G63" s="18" t="s">
        <v>166</v>
      </c>
      <c r="H63" s="18" t="s">
        <v>167</v>
      </c>
      <c r="I63" s="19"/>
      <c r="J63" s="19"/>
      <c r="K63" s="19">
        <v>12</v>
      </c>
      <c r="L63" s="55">
        <v>46023</v>
      </c>
      <c r="M63" s="20">
        <v>30000000</v>
      </c>
      <c r="N63" s="21">
        <f>+M63/K63</f>
        <v>2500000</v>
      </c>
      <c r="O63" s="55">
        <v>46023</v>
      </c>
      <c r="P63" s="19"/>
      <c r="Q63" s="19"/>
      <c r="R63" s="19"/>
      <c r="S63" s="19"/>
      <c r="T63" s="19"/>
      <c r="U63" s="18"/>
    </row>
    <row r="64" spans="1:21" s="2" customFormat="1" ht="35.4" customHeight="1" x14ac:dyDescent="0.3">
      <c r="A64" s="19" t="s">
        <v>113</v>
      </c>
      <c r="B64" s="19" t="s">
        <v>114</v>
      </c>
      <c r="C64" s="19" t="s">
        <v>25</v>
      </c>
      <c r="D64" s="19" t="s">
        <v>41</v>
      </c>
      <c r="E64" s="19" t="s">
        <v>168</v>
      </c>
      <c r="F64" s="19" t="s">
        <v>169</v>
      </c>
      <c r="G64" s="18" t="s">
        <v>170</v>
      </c>
      <c r="H64" s="18" t="s">
        <v>171</v>
      </c>
      <c r="I64" s="19"/>
      <c r="J64" s="19"/>
      <c r="K64" s="19">
        <v>12</v>
      </c>
      <c r="L64" s="55">
        <v>46023</v>
      </c>
      <c r="M64" s="20">
        <f>N64*12</f>
        <v>9600000</v>
      </c>
      <c r="N64" s="21">
        <v>800000</v>
      </c>
      <c r="O64" s="55">
        <v>46023</v>
      </c>
      <c r="P64" s="19"/>
      <c r="Q64" s="19"/>
      <c r="R64" s="19"/>
      <c r="S64" s="19"/>
      <c r="T64" s="19"/>
      <c r="U64" s="18"/>
    </row>
    <row r="65" spans="1:21" s="2" customFormat="1" ht="35.4" customHeight="1" x14ac:dyDescent="0.3">
      <c r="A65" s="18" t="s">
        <v>172</v>
      </c>
      <c r="B65" s="19" t="s">
        <v>173</v>
      </c>
      <c r="C65" s="19" t="s">
        <v>25</v>
      </c>
      <c r="D65" s="19" t="s">
        <v>26</v>
      </c>
      <c r="E65" s="19" t="s">
        <v>27</v>
      </c>
      <c r="F65" s="19" t="s">
        <v>28</v>
      </c>
      <c r="G65" s="52" t="s">
        <v>28</v>
      </c>
      <c r="H65" s="18" t="s">
        <v>174</v>
      </c>
      <c r="I65" s="18"/>
      <c r="J65" s="18"/>
      <c r="K65" s="19">
        <v>12</v>
      </c>
      <c r="L65" s="55">
        <v>46023</v>
      </c>
      <c r="M65" s="21">
        <v>100000000</v>
      </c>
      <c r="N65" s="21">
        <f>M65/K65</f>
        <v>8333333.333333333</v>
      </c>
      <c r="O65" s="55">
        <v>46023</v>
      </c>
      <c r="P65" s="18"/>
      <c r="Q65" s="18"/>
      <c r="R65" s="18"/>
      <c r="S65" s="52"/>
      <c r="T65" s="18"/>
      <c r="U65" s="18"/>
    </row>
    <row r="66" spans="1:21" s="2" customFormat="1" ht="35.4" customHeight="1" x14ac:dyDescent="0.3">
      <c r="A66" s="19" t="s">
        <v>113</v>
      </c>
      <c r="B66" s="19" t="s">
        <v>163</v>
      </c>
      <c r="C66" s="19" t="s">
        <v>25</v>
      </c>
      <c r="D66" s="19" t="s">
        <v>41</v>
      </c>
      <c r="E66" s="19" t="s">
        <v>48</v>
      </c>
      <c r="F66" s="19" t="s">
        <v>49</v>
      </c>
      <c r="G66" s="52" t="s">
        <v>175</v>
      </c>
      <c r="H66" s="18" t="s">
        <v>176</v>
      </c>
      <c r="I66" s="19"/>
      <c r="J66" s="19"/>
      <c r="K66" s="19">
        <v>12</v>
      </c>
      <c r="L66" s="55">
        <v>46023</v>
      </c>
      <c r="M66" s="20">
        <v>125000000</v>
      </c>
      <c r="N66" s="21">
        <f>+M66/K66</f>
        <v>10416666.666666666</v>
      </c>
      <c r="O66" s="55">
        <v>46023</v>
      </c>
      <c r="P66" s="19"/>
      <c r="Q66" s="19"/>
      <c r="R66" s="19"/>
      <c r="S66" s="19"/>
      <c r="T66" s="19" t="s">
        <v>31</v>
      </c>
      <c r="U66" s="18" t="s">
        <v>31</v>
      </c>
    </row>
    <row r="67" spans="1:21" s="2" customFormat="1" ht="35.4" customHeight="1" x14ac:dyDescent="0.3">
      <c r="A67" s="19" t="s">
        <v>113</v>
      </c>
      <c r="B67" s="19" t="s">
        <v>163</v>
      </c>
      <c r="C67" s="19" t="s">
        <v>25</v>
      </c>
      <c r="D67" s="19" t="s">
        <v>26</v>
      </c>
      <c r="E67" s="19" t="s">
        <v>27</v>
      </c>
      <c r="F67" s="19" t="s">
        <v>28</v>
      </c>
      <c r="G67" s="52" t="s">
        <v>177</v>
      </c>
      <c r="H67" s="18" t="s">
        <v>178</v>
      </c>
      <c r="I67" s="24"/>
      <c r="J67" s="24"/>
      <c r="K67" s="19">
        <v>12</v>
      </c>
      <c r="L67" s="55">
        <v>46023</v>
      </c>
      <c r="M67" s="20">
        <f>+N67*K67</f>
        <v>48000000</v>
      </c>
      <c r="N67" s="21">
        <v>4000000</v>
      </c>
      <c r="O67" s="55">
        <v>46023</v>
      </c>
      <c r="P67" s="19"/>
      <c r="Q67" s="19"/>
      <c r="R67" s="19"/>
      <c r="S67" s="19"/>
      <c r="T67" s="19" t="s">
        <v>179</v>
      </c>
      <c r="U67" s="18" t="s">
        <v>31</v>
      </c>
    </row>
    <row r="68" spans="1:21" s="2" customFormat="1" ht="35.4" customHeight="1" x14ac:dyDescent="0.3">
      <c r="A68" s="19" t="s">
        <v>113</v>
      </c>
      <c r="B68" s="19" t="s">
        <v>163</v>
      </c>
      <c r="C68" s="19" t="s">
        <v>86</v>
      </c>
      <c r="D68" s="19" t="s">
        <v>87</v>
      </c>
      <c r="E68" s="19" t="s">
        <v>88</v>
      </c>
      <c r="F68" s="19" t="s">
        <v>180</v>
      </c>
      <c r="G68" s="52" t="s">
        <v>181</v>
      </c>
      <c r="H68" s="18" t="s">
        <v>182</v>
      </c>
      <c r="I68" s="19"/>
      <c r="J68" s="19"/>
      <c r="K68" s="19">
        <v>11</v>
      </c>
      <c r="L68" s="55">
        <v>46023</v>
      </c>
      <c r="M68" s="20">
        <v>33000000</v>
      </c>
      <c r="N68" s="21">
        <v>3000000</v>
      </c>
      <c r="O68" s="55">
        <v>46023</v>
      </c>
      <c r="P68" s="19"/>
      <c r="Q68" s="19"/>
      <c r="R68" s="19"/>
      <c r="S68" s="19"/>
      <c r="T68" s="19" t="s">
        <v>183</v>
      </c>
      <c r="U68" s="18" t="s">
        <v>31</v>
      </c>
    </row>
    <row r="69" spans="1:21" s="2" customFormat="1" ht="35.4" customHeight="1" x14ac:dyDescent="0.3">
      <c r="A69" s="19" t="s">
        <v>113</v>
      </c>
      <c r="B69" s="19" t="s">
        <v>163</v>
      </c>
      <c r="C69" s="19" t="s">
        <v>25</v>
      </c>
      <c r="D69" s="19" t="s">
        <v>26</v>
      </c>
      <c r="E69" s="19" t="s">
        <v>32</v>
      </c>
      <c r="F69" s="19" t="s">
        <v>59</v>
      </c>
      <c r="G69" s="52" t="s">
        <v>184</v>
      </c>
      <c r="H69" s="18" t="s">
        <v>185</v>
      </c>
      <c r="I69" s="19"/>
      <c r="J69" s="19"/>
      <c r="K69" s="19">
        <v>12</v>
      </c>
      <c r="L69" s="55">
        <v>46023</v>
      </c>
      <c r="M69" s="20">
        <v>300000000</v>
      </c>
      <c r="N69" s="21">
        <f>+M69/K69</f>
        <v>25000000</v>
      </c>
      <c r="O69" s="55">
        <v>46023</v>
      </c>
      <c r="P69" s="19"/>
      <c r="Q69" s="19"/>
      <c r="R69" s="19"/>
      <c r="S69" s="19"/>
      <c r="T69" s="19" t="s">
        <v>186</v>
      </c>
      <c r="U69" s="18" t="s">
        <v>31</v>
      </c>
    </row>
    <row r="70" spans="1:21" s="2" customFormat="1" ht="35.4" customHeight="1" x14ac:dyDescent="0.3">
      <c r="A70" s="19" t="s">
        <v>187</v>
      </c>
      <c r="B70" s="19" t="s">
        <v>187</v>
      </c>
      <c r="C70" s="19" t="s">
        <v>25</v>
      </c>
      <c r="D70" s="19" t="s">
        <v>26</v>
      </c>
      <c r="E70" s="19" t="s">
        <v>27</v>
      </c>
      <c r="F70" s="19" t="s">
        <v>28</v>
      </c>
      <c r="G70" s="52" t="s">
        <v>188</v>
      </c>
      <c r="H70" s="18" t="s">
        <v>189</v>
      </c>
      <c r="I70" s="19"/>
      <c r="J70" s="19"/>
      <c r="K70" s="19">
        <v>12</v>
      </c>
      <c r="L70" s="55">
        <v>46023</v>
      </c>
      <c r="M70" s="20">
        <f>+N70*K70</f>
        <v>72000000</v>
      </c>
      <c r="N70" s="21">
        <v>6000000</v>
      </c>
      <c r="O70" s="19"/>
      <c r="P70" s="19"/>
      <c r="Q70" s="19"/>
      <c r="R70" s="19"/>
      <c r="S70" s="19"/>
      <c r="T70" s="19" t="s">
        <v>190</v>
      </c>
      <c r="U70" s="18" t="s">
        <v>31</v>
      </c>
    </row>
    <row r="71" spans="1:21" s="2" customFormat="1" ht="35.4" customHeight="1" x14ac:dyDescent="0.3">
      <c r="A71" s="19" t="s">
        <v>113</v>
      </c>
      <c r="B71" s="19" t="s">
        <v>114</v>
      </c>
      <c r="C71" s="19" t="s">
        <v>25</v>
      </c>
      <c r="D71" s="19" t="s">
        <v>41</v>
      </c>
      <c r="E71" s="19" t="s">
        <v>198</v>
      </c>
      <c r="F71" s="19" t="s">
        <v>199</v>
      </c>
      <c r="G71" s="18" t="s">
        <v>200</v>
      </c>
      <c r="H71" s="18" t="s">
        <v>201</v>
      </c>
      <c r="I71" s="19"/>
      <c r="J71" s="19"/>
      <c r="K71" s="19">
        <v>1</v>
      </c>
      <c r="L71" s="55">
        <v>46357</v>
      </c>
      <c r="M71" s="25">
        <v>48000000</v>
      </c>
      <c r="N71" s="21" t="s">
        <v>52</v>
      </c>
      <c r="O71" s="19"/>
      <c r="P71" s="19"/>
      <c r="Q71" s="19"/>
      <c r="R71" s="19"/>
      <c r="S71" s="19"/>
      <c r="T71" s="19"/>
      <c r="U71" s="18"/>
    </row>
    <row r="72" spans="1:21" s="2" customFormat="1" ht="67.95" customHeight="1" x14ac:dyDescent="0.3">
      <c r="A72" s="19" t="s">
        <v>113</v>
      </c>
      <c r="B72" s="19" t="s">
        <v>114</v>
      </c>
      <c r="C72" s="19" t="s">
        <v>25</v>
      </c>
      <c r="D72" s="19" t="s">
        <v>41</v>
      </c>
      <c r="E72" s="19" t="s">
        <v>202</v>
      </c>
      <c r="F72" s="19" t="s">
        <v>202</v>
      </c>
      <c r="G72" s="18" t="s">
        <v>203</v>
      </c>
      <c r="H72" s="18" t="s">
        <v>204</v>
      </c>
      <c r="I72" s="19"/>
      <c r="J72" s="19"/>
      <c r="K72" s="19">
        <v>12</v>
      </c>
      <c r="L72" s="55">
        <v>46357</v>
      </c>
      <c r="M72" s="25">
        <v>400000000</v>
      </c>
      <c r="N72" s="21" t="s">
        <v>52</v>
      </c>
      <c r="O72" s="19"/>
      <c r="P72" s="19"/>
      <c r="Q72" s="19"/>
      <c r="R72" s="19"/>
      <c r="S72" s="19"/>
      <c r="T72" s="19"/>
      <c r="U72" s="18"/>
    </row>
    <row r="73" spans="1:21" x14ac:dyDescent="0.3">
      <c r="M73" s="3">
        <f>SUM(M7:M72)</f>
        <v>60534150000</v>
      </c>
    </row>
    <row r="74" spans="1:21" s="2" customFormat="1" ht="35.4" customHeight="1" x14ac:dyDescent="0.3">
      <c r="A74" s="26"/>
      <c r="B74" s="26"/>
      <c r="C74" s="26"/>
      <c r="D74" s="26"/>
      <c r="E74" s="26"/>
      <c r="F74" s="26"/>
      <c r="G74" s="27"/>
      <c r="H74" s="27"/>
      <c r="I74" s="26"/>
      <c r="J74" s="26"/>
      <c r="K74" s="26"/>
      <c r="L74" s="28"/>
      <c r="M74" s="29"/>
      <c r="N74" s="30"/>
      <c r="O74" s="26"/>
      <c r="P74" s="26"/>
      <c r="Q74" s="26"/>
      <c r="R74" s="26"/>
      <c r="S74" s="26"/>
      <c r="T74" s="26"/>
    </row>
    <row r="75" spans="1:21" s="2" customFormat="1" ht="35.4" customHeight="1" x14ac:dyDescent="0.3">
      <c r="A75" s="26"/>
      <c r="B75" s="26"/>
      <c r="C75" s="26"/>
      <c r="D75" s="26"/>
      <c r="E75" s="26"/>
      <c r="F75" s="26"/>
      <c r="G75" s="27"/>
      <c r="H75" s="27"/>
      <c r="I75" s="26"/>
      <c r="J75" s="26"/>
      <c r="K75" s="26"/>
      <c r="L75" s="28"/>
      <c r="M75" s="29"/>
      <c r="N75" s="30"/>
      <c r="O75" s="26"/>
      <c r="P75" s="26"/>
      <c r="Q75" s="26"/>
      <c r="R75" s="26"/>
      <c r="S75" s="26"/>
      <c r="T75" s="26"/>
    </row>
    <row r="76" spans="1:21" s="2" customFormat="1" ht="35.4" customHeight="1" x14ac:dyDescent="0.3">
      <c r="A76" s="26"/>
      <c r="B76" s="26"/>
      <c r="C76" s="26"/>
      <c r="D76" s="26"/>
      <c r="E76" s="26"/>
      <c r="F76" s="26"/>
      <c r="G76" s="27"/>
      <c r="H76" s="27"/>
      <c r="I76" s="26"/>
      <c r="J76" s="26"/>
      <c r="K76" s="26"/>
      <c r="L76" s="28"/>
      <c r="M76" s="29"/>
      <c r="N76" s="30"/>
      <c r="O76" s="26"/>
      <c r="P76" s="26"/>
      <c r="Q76" s="26"/>
      <c r="R76" s="26"/>
      <c r="S76" s="26"/>
      <c r="T76" s="26"/>
    </row>
    <row r="77" spans="1:21" s="2" customFormat="1" ht="35.4" customHeight="1" x14ac:dyDescent="0.3">
      <c r="A77" s="26"/>
      <c r="B77" s="26"/>
      <c r="C77" s="26"/>
      <c r="D77" s="26"/>
      <c r="E77" s="26"/>
      <c r="F77" s="26"/>
      <c r="G77" s="27"/>
      <c r="H77" s="27"/>
      <c r="I77" s="26"/>
      <c r="J77" s="26"/>
      <c r="K77" s="26"/>
      <c r="L77" s="28"/>
      <c r="M77" s="29"/>
      <c r="N77" s="30"/>
      <c r="O77" s="26"/>
      <c r="P77" s="26"/>
      <c r="Q77" s="26"/>
      <c r="R77" s="26"/>
      <c r="S77" s="26"/>
      <c r="T77" s="26"/>
    </row>
    <row r="78" spans="1:21" s="2" customFormat="1" ht="35.4" customHeight="1" x14ac:dyDescent="0.3">
      <c r="A78" s="26"/>
      <c r="B78" s="26"/>
      <c r="C78" s="26"/>
      <c r="D78" s="26"/>
      <c r="E78" s="26"/>
      <c r="F78" s="26"/>
      <c r="G78" s="27"/>
      <c r="H78" s="27"/>
      <c r="I78" s="26"/>
      <c r="J78" s="26"/>
      <c r="K78" s="26"/>
      <c r="L78" s="28"/>
      <c r="M78" s="29"/>
      <c r="N78" s="30"/>
      <c r="O78" s="26"/>
      <c r="P78" s="26"/>
      <c r="Q78" s="26"/>
      <c r="R78" s="26"/>
      <c r="S78" s="26"/>
      <c r="T78" s="26"/>
    </row>
    <row r="79" spans="1:21" s="2" customFormat="1" ht="35.4" customHeight="1" x14ac:dyDescent="0.3">
      <c r="A79" s="26"/>
      <c r="B79" s="26"/>
      <c r="C79" s="26"/>
      <c r="D79" s="26"/>
      <c r="E79" s="26"/>
      <c r="F79" s="26"/>
      <c r="G79" s="27"/>
      <c r="H79" s="27"/>
      <c r="I79" s="26"/>
      <c r="J79" s="26"/>
      <c r="K79" s="26"/>
      <c r="L79" s="28"/>
      <c r="M79" s="29"/>
      <c r="N79" s="30"/>
      <c r="O79" s="26"/>
      <c r="P79" s="26"/>
      <c r="Q79" s="26"/>
      <c r="R79" s="26"/>
      <c r="S79" s="26"/>
      <c r="T79" s="26"/>
    </row>
    <row r="80" spans="1:21" s="2" customFormat="1" ht="35.4" customHeight="1" x14ac:dyDescent="0.3">
      <c r="A80" s="26"/>
      <c r="B80" s="26"/>
      <c r="C80" s="26"/>
      <c r="D80" s="26"/>
      <c r="E80" s="26"/>
      <c r="F80" s="26"/>
      <c r="G80" s="27"/>
      <c r="H80" s="27"/>
      <c r="I80" s="26"/>
      <c r="J80" s="26"/>
      <c r="K80" s="26"/>
      <c r="L80" s="28"/>
      <c r="M80" s="29"/>
      <c r="N80" s="30"/>
      <c r="O80" s="26"/>
      <c r="P80" s="26"/>
      <c r="Q80" s="26"/>
      <c r="R80" s="26"/>
      <c r="S80" s="26"/>
      <c r="T80" s="26"/>
    </row>
    <row r="81" spans="1:20" s="2" customFormat="1" ht="35.4" customHeight="1" x14ac:dyDescent="0.3">
      <c r="A81" s="26"/>
      <c r="B81" s="26"/>
      <c r="C81" s="26"/>
      <c r="D81" s="26"/>
      <c r="E81" s="26"/>
      <c r="F81" s="26"/>
      <c r="G81" s="27"/>
      <c r="H81" s="27"/>
      <c r="I81" s="26"/>
      <c r="J81" s="26"/>
      <c r="K81" s="26"/>
      <c r="L81" s="28"/>
      <c r="M81" s="29"/>
      <c r="N81" s="30"/>
      <c r="O81" s="26"/>
      <c r="P81" s="26"/>
      <c r="Q81" s="26"/>
      <c r="R81" s="26"/>
      <c r="S81" s="26"/>
      <c r="T81" s="26"/>
    </row>
    <row r="82" spans="1:20" s="2" customFormat="1" ht="35.4" customHeight="1" x14ac:dyDescent="0.3">
      <c r="A82" s="26"/>
      <c r="B82" s="26"/>
      <c r="C82" s="26"/>
      <c r="D82" s="26"/>
      <c r="E82" s="26"/>
      <c r="F82" s="26"/>
      <c r="G82" s="27"/>
      <c r="H82" s="27"/>
      <c r="I82" s="26"/>
      <c r="J82" s="26"/>
      <c r="K82" s="26"/>
      <c r="L82" s="28"/>
      <c r="M82" s="29"/>
      <c r="N82" s="30"/>
      <c r="O82" s="26"/>
      <c r="P82" s="26"/>
      <c r="Q82" s="26"/>
      <c r="R82" s="26"/>
      <c r="S82" s="26"/>
      <c r="T82" s="26"/>
    </row>
    <row r="83" spans="1:20" s="2" customFormat="1" ht="35.4" customHeight="1" x14ac:dyDescent="0.3">
      <c r="A83" s="26"/>
      <c r="B83" s="26"/>
      <c r="C83" s="26"/>
      <c r="D83" s="26"/>
      <c r="E83" s="26"/>
      <c r="F83" s="26"/>
      <c r="G83" s="27"/>
      <c r="H83" s="27"/>
      <c r="I83" s="26"/>
      <c r="J83" s="26"/>
      <c r="K83" s="26"/>
      <c r="L83" s="28"/>
      <c r="M83" s="29"/>
      <c r="N83" s="30"/>
      <c r="O83" s="26"/>
      <c r="P83" s="26"/>
      <c r="Q83" s="26"/>
      <c r="R83" s="26"/>
      <c r="S83" s="26"/>
      <c r="T83" s="26"/>
    </row>
    <row r="84" spans="1:20" s="2" customFormat="1" ht="35.4" customHeight="1" x14ac:dyDescent="0.3">
      <c r="A84" s="26"/>
      <c r="B84" s="26"/>
      <c r="C84" s="26"/>
      <c r="D84" s="26"/>
      <c r="E84" s="26"/>
      <c r="F84" s="26"/>
      <c r="G84" s="27"/>
      <c r="H84" s="27"/>
      <c r="I84" s="26"/>
      <c r="J84" s="26"/>
      <c r="K84" s="26"/>
      <c r="L84" s="28"/>
      <c r="M84" s="29"/>
      <c r="N84" s="30"/>
      <c r="O84" s="26"/>
      <c r="P84" s="26"/>
      <c r="Q84" s="26"/>
      <c r="R84" s="26"/>
      <c r="S84" s="26"/>
      <c r="T84" s="26"/>
    </row>
    <row r="85" spans="1:20" s="2" customFormat="1" ht="35.4" customHeight="1" x14ac:dyDescent="0.3">
      <c r="A85" s="26"/>
      <c r="B85" s="26"/>
      <c r="C85" s="26"/>
      <c r="D85" s="26"/>
      <c r="E85" s="26"/>
      <c r="F85" s="26"/>
      <c r="G85" s="27"/>
      <c r="H85" s="27"/>
      <c r="I85" s="26"/>
      <c r="J85" s="26"/>
      <c r="K85" s="26"/>
      <c r="L85" s="28"/>
      <c r="M85" s="29"/>
      <c r="N85" s="30"/>
      <c r="O85" s="26"/>
      <c r="P85" s="26"/>
      <c r="Q85" s="26"/>
      <c r="R85" s="26"/>
      <c r="S85" s="26"/>
      <c r="T85" s="26"/>
    </row>
    <row r="86" spans="1:20" s="2" customFormat="1" ht="35.4" customHeight="1" x14ac:dyDescent="0.3">
      <c r="A86" s="26"/>
      <c r="B86" s="26"/>
      <c r="C86" s="26"/>
      <c r="D86" s="26"/>
      <c r="E86" s="26"/>
      <c r="F86" s="26"/>
      <c r="G86" s="27"/>
      <c r="H86" s="27"/>
      <c r="I86" s="26"/>
      <c r="J86" s="26"/>
      <c r="K86" s="26"/>
      <c r="L86" s="28"/>
      <c r="M86" s="29"/>
      <c r="N86" s="30"/>
      <c r="O86" s="26"/>
      <c r="P86" s="26"/>
      <c r="Q86" s="26"/>
      <c r="R86" s="26"/>
      <c r="S86" s="26"/>
      <c r="T86" s="26"/>
    </row>
    <row r="87" spans="1:20" s="2" customFormat="1" ht="35.4" customHeight="1" x14ac:dyDescent="0.3">
      <c r="A87" s="26"/>
      <c r="B87" s="26"/>
      <c r="C87" s="26"/>
      <c r="D87" s="26"/>
      <c r="E87" s="26"/>
      <c r="F87" s="26"/>
      <c r="G87" s="27"/>
      <c r="H87" s="27"/>
      <c r="I87" s="26"/>
      <c r="J87" s="26"/>
      <c r="K87" s="26"/>
      <c r="L87" s="28"/>
      <c r="M87" s="29"/>
      <c r="N87" s="30"/>
      <c r="O87" s="26"/>
      <c r="P87" s="26"/>
      <c r="Q87" s="26"/>
      <c r="R87" s="26"/>
      <c r="S87" s="26"/>
      <c r="T87" s="26"/>
    </row>
    <row r="88" spans="1:20" s="2" customFormat="1" ht="35.4" customHeight="1" x14ac:dyDescent="0.3">
      <c r="A88" s="26"/>
      <c r="B88" s="26"/>
      <c r="C88" s="26"/>
      <c r="D88" s="26"/>
      <c r="E88" s="26"/>
      <c r="F88" s="26"/>
      <c r="G88" s="27"/>
      <c r="H88" s="27"/>
      <c r="I88" s="26"/>
      <c r="J88" s="26"/>
      <c r="K88" s="26"/>
      <c r="L88" s="28"/>
      <c r="M88" s="29"/>
      <c r="N88" s="30"/>
      <c r="O88" s="26"/>
      <c r="P88" s="26"/>
      <c r="Q88" s="26"/>
      <c r="R88" s="26"/>
      <c r="S88" s="26"/>
      <c r="T88" s="26"/>
    </row>
    <row r="89" spans="1:20" s="2" customFormat="1" ht="35.4" customHeight="1" x14ac:dyDescent="0.3">
      <c r="A89" s="26"/>
      <c r="B89" s="26"/>
      <c r="C89" s="26"/>
      <c r="D89" s="26"/>
      <c r="E89" s="26"/>
      <c r="F89" s="26"/>
      <c r="G89" s="27"/>
      <c r="H89" s="27"/>
      <c r="I89" s="26"/>
      <c r="J89" s="26"/>
      <c r="K89" s="26"/>
      <c r="L89" s="28"/>
      <c r="M89" s="29"/>
      <c r="N89" s="30"/>
      <c r="O89" s="26"/>
      <c r="P89" s="26"/>
      <c r="Q89" s="26"/>
      <c r="R89" s="26"/>
      <c r="S89" s="26"/>
      <c r="T89" s="26"/>
    </row>
    <row r="90" spans="1:20" s="2" customFormat="1" ht="35.4" customHeight="1" x14ac:dyDescent="0.3">
      <c r="A90" s="26"/>
      <c r="B90" s="26"/>
      <c r="C90" s="26"/>
      <c r="D90" s="26"/>
      <c r="E90" s="26"/>
      <c r="F90" s="26"/>
      <c r="G90" s="27"/>
      <c r="H90" s="27"/>
      <c r="I90" s="26"/>
      <c r="J90" s="26"/>
      <c r="K90" s="26"/>
      <c r="L90" s="28"/>
      <c r="M90" s="29"/>
      <c r="N90" s="30"/>
      <c r="O90" s="26"/>
      <c r="P90" s="26"/>
      <c r="Q90" s="26"/>
      <c r="R90" s="26"/>
      <c r="S90" s="26"/>
      <c r="T90" s="26"/>
    </row>
    <row r="91" spans="1:20" s="2" customFormat="1" ht="35.4" customHeight="1" x14ac:dyDescent="0.3">
      <c r="A91" s="26"/>
      <c r="B91" s="26"/>
      <c r="C91" s="26"/>
      <c r="D91" s="26"/>
      <c r="E91" s="26"/>
      <c r="F91" s="26"/>
      <c r="G91" s="27"/>
      <c r="H91" s="27"/>
      <c r="I91" s="26"/>
      <c r="J91" s="26"/>
      <c r="K91" s="26"/>
      <c r="L91" s="28"/>
      <c r="M91" s="29"/>
      <c r="N91" s="30"/>
      <c r="O91" s="26"/>
      <c r="P91" s="26"/>
      <c r="Q91" s="26"/>
      <c r="R91" s="26"/>
      <c r="S91" s="26"/>
      <c r="T91" s="26"/>
    </row>
    <row r="92" spans="1:20" s="2" customFormat="1" ht="35.4" customHeight="1" x14ac:dyDescent="0.3">
      <c r="A92" s="26"/>
      <c r="B92" s="26"/>
      <c r="C92" s="26"/>
      <c r="D92" s="26"/>
      <c r="E92" s="26"/>
      <c r="F92" s="26"/>
      <c r="G92" s="27"/>
      <c r="H92" s="27"/>
      <c r="I92" s="26"/>
      <c r="J92" s="26"/>
      <c r="K92" s="26"/>
      <c r="L92" s="28"/>
      <c r="M92" s="29"/>
      <c r="N92" s="30"/>
      <c r="O92" s="26"/>
      <c r="P92" s="26"/>
      <c r="Q92" s="26"/>
      <c r="R92" s="26"/>
      <c r="S92" s="26"/>
      <c r="T92" s="26"/>
    </row>
    <row r="93" spans="1:20" s="2" customFormat="1" ht="35.4" customHeight="1" x14ac:dyDescent="0.3">
      <c r="A93" s="26"/>
      <c r="B93" s="26"/>
      <c r="C93" s="26"/>
      <c r="D93" s="26"/>
      <c r="E93" s="26"/>
      <c r="F93" s="26"/>
      <c r="G93" s="27"/>
      <c r="H93" s="27"/>
      <c r="I93" s="26"/>
      <c r="J93" s="26"/>
      <c r="K93" s="26"/>
      <c r="L93" s="28"/>
      <c r="M93" s="29"/>
      <c r="N93" s="30"/>
      <c r="O93" s="26"/>
      <c r="P93" s="26"/>
      <c r="Q93" s="26"/>
      <c r="R93" s="26"/>
      <c r="S93" s="26"/>
      <c r="T93" s="26"/>
    </row>
    <row r="94" spans="1:20" s="2" customFormat="1" ht="35.4" customHeight="1" x14ac:dyDescent="0.3">
      <c r="A94" s="26"/>
      <c r="B94" s="26"/>
      <c r="C94" s="26"/>
      <c r="D94" s="26"/>
      <c r="E94" s="26"/>
      <c r="F94" s="26"/>
      <c r="G94" s="27"/>
      <c r="H94" s="27"/>
      <c r="I94" s="26"/>
      <c r="J94" s="26"/>
      <c r="K94" s="26"/>
      <c r="L94" s="28"/>
      <c r="M94" s="29"/>
      <c r="N94" s="30"/>
      <c r="O94" s="26"/>
      <c r="P94" s="26"/>
      <c r="Q94" s="26"/>
      <c r="R94" s="26"/>
      <c r="S94" s="26"/>
      <c r="T94" s="26"/>
    </row>
    <row r="95" spans="1:20" s="2" customFormat="1" ht="35.4" customHeight="1" x14ac:dyDescent="0.3">
      <c r="A95" s="26"/>
      <c r="B95" s="26"/>
      <c r="C95" s="26"/>
      <c r="D95" s="26"/>
      <c r="E95" s="26"/>
      <c r="F95" s="26"/>
      <c r="G95" s="27"/>
      <c r="H95" s="27"/>
      <c r="I95" s="26"/>
      <c r="J95" s="26"/>
      <c r="K95" s="26"/>
      <c r="L95" s="28"/>
      <c r="M95" s="29"/>
      <c r="N95" s="30"/>
      <c r="O95" s="26"/>
      <c r="P95" s="26"/>
      <c r="Q95" s="26"/>
      <c r="R95" s="26"/>
      <c r="S95" s="26"/>
      <c r="T95" s="26"/>
    </row>
    <row r="96" spans="1:20" s="2" customFormat="1" ht="35.4" customHeight="1" x14ac:dyDescent="0.3">
      <c r="A96" s="26"/>
      <c r="B96" s="26"/>
      <c r="C96" s="26"/>
      <c r="D96" s="26"/>
      <c r="E96" s="26"/>
      <c r="F96" s="26"/>
      <c r="G96" s="27"/>
      <c r="H96" s="27"/>
      <c r="I96" s="26"/>
      <c r="J96" s="26"/>
      <c r="K96" s="26"/>
      <c r="L96" s="28"/>
      <c r="M96" s="29"/>
      <c r="N96" s="30"/>
      <c r="O96" s="26"/>
      <c r="P96" s="26"/>
      <c r="Q96" s="26"/>
      <c r="R96" s="26"/>
      <c r="S96" s="26"/>
      <c r="T96" s="26"/>
    </row>
    <row r="97" spans="1:20" s="2" customFormat="1" ht="35.4" customHeight="1" x14ac:dyDescent="0.3">
      <c r="A97" s="26"/>
      <c r="B97" s="26"/>
      <c r="C97" s="26"/>
      <c r="D97" s="26"/>
      <c r="E97" s="26"/>
      <c r="F97" s="26"/>
      <c r="G97" s="27"/>
      <c r="H97" s="27"/>
      <c r="I97" s="26"/>
      <c r="J97" s="26"/>
      <c r="K97" s="26"/>
      <c r="L97" s="28"/>
      <c r="M97" s="29"/>
      <c r="N97" s="30"/>
      <c r="O97" s="26"/>
      <c r="P97" s="26"/>
      <c r="Q97" s="26"/>
      <c r="R97" s="26"/>
      <c r="S97" s="26"/>
      <c r="T97" s="26"/>
    </row>
    <row r="98" spans="1:20" s="2" customFormat="1" ht="35.4" customHeight="1" x14ac:dyDescent="0.3">
      <c r="A98" s="26"/>
      <c r="B98" s="26"/>
      <c r="C98" s="26"/>
      <c r="D98" s="26"/>
      <c r="E98" s="26"/>
      <c r="F98" s="26"/>
      <c r="G98" s="27"/>
      <c r="H98" s="27"/>
      <c r="I98" s="26"/>
      <c r="J98" s="26"/>
      <c r="K98" s="26"/>
      <c r="L98" s="28"/>
      <c r="M98" s="29"/>
      <c r="N98" s="30"/>
      <c r="O98" s="26"/>
      <c r="P98" s="26"/>
      <c r="Q98" s="26"/>
      <c r="R98" s="26"/>
      <c r="S98" s="26"/>
      <c r="T98" s="26"/>
    </row>
    <row r="99" spans="1:20" s="2" customFormat="1" ht="35.4" customHeight="1" x14ac:dyDescent="0.3">
      <c r="A99" s="26"/>
      <c r="B99" s="26"/>
      <c r="C99" s="26"/>
      <c r="D99" s="26"/>
      <c r="E99" s="26"/>
      <c r="F99" s="26"/>
      <c r="G99" s="27"/>
      <c r="H99" s="27"/>
      <c r="I99" s="26"/>
      <c r="J99" s="26"/>
      <c r="K99" s="26"/>
      <c r="L99" s="28"/>
      <c r="M99" s="29"/>
      <c r="N99" s="30"/>
      <c r="O99" s="26"/>
      <c r="P99" s="26"/>
      <c r="Q99" s="26"/>
      <c r="R99" s="26"/>
      <c r="S99" s="26"/>
      <c r="T99" s="26"/>
    </row>
    <row r="100" spans="1:20" s="2" customFormat="1" ht="35.4" customHeight="1" x14ac:dyDescent="0.3">
      <c r="A100" s="26"/>
      <c r="B100" s="26"/>
      <c r="C100" s="26"/>
      <c r="D100" s="26"/>
      <c r="E100" s="26"/>
      <c r="F100" s="26"/>
      <c r="G100" s="27"/>
      <c r="H100" s="27"/>
      <c r="I100" s="26"/>
      <c r="J100" s="26"/>
      <c r="K100" s="26"/>
      <c r="L100" s="28"/>
      <c r="M100" s="29"/>
      <c r="N100" s="30"/>
      <c r="O100" s="26"/>
      <c r="P100" s="26"/>
      <c r="Q100" s="26"/>
      <c r="R100" s="26"/>
      <c r="S100" s="26"/>
      <c r="T100" s="26"/>
    </row>
    <row r="101" spans="1:20" s="2" customFormat="1" ht="35.4" customHeight="1" x14ac:dyDescent="0.3">
      <c r="A101" s="26"/>
      <c r="B101" s="26"/>
      <c r="C101" s="26"/>
      <c r="D101" s="26"/>
      <c r="E101" s="26"/>
      <c r="F101" s="26"/>
      <c r="G101" s="27"/>
      <c r="H101" s="27"/>
      <c r="I101" s="26"/>
      <c r="J101" s="26"/>
      <c r="K101" s="26"/>
      <c r="L101" s="28"/>
      <c r="M101" s="29"/>
      <c r="N101" s="30"/>
      <c r="O101" s="26"/>
      <c r="P101" s="26"/>
      <c r="Q101" s="26"/>
      <c r="R101" s="26"/>
      <c r="S101" s="26"/>
      <c r="T101" s="26"/>
    </row>
    <row r="102" spans="1:20" s="2" customFormat="1" ht="35.4" customHeight="1" x14ac:dyDescent="0.3">
      <c r="A102" s="26"/>
      <c r="B102" s="26"/>
      <c r="C102" s="26"/>
      <c r="D102" s="26"/>
      <c r="E102" s="26"/>
      <c r="F102" s="26"/>
      <c r="G102" s="27"/>
      <c r="H102" s="27"/>
      <c r="I102" s="26"/>
      <c r="J102" s="26"/>
      <c r="K102" s="26"/>
      <c r="L102" s="28"/>
      <c r="M102" s="29"/>
      <c r="N102" s="30"/>
      <c r="O102" s="26"/>
      <c r="P102" s="26"/>
      <c r="Q102" s="26"/>
      <c r="R102" s="26"/>
      <c r="S102" s="26"/>
      <c r="T102" s="26"/>
    </row>
    <row r="103" spans="1:20" s="2" customFormat="1" ht="35.4" customHeight="1" x14ac:dyDescent="0.3">
      <c r="A103" s="26"/>
      <c r="B103" s="26"/>
      <c r="C103" s="26"/>
      <c r="D103" s="26"/>
      <c r="E103" s="26"/>
      <c r="F103" s="26"/>
      <c r="G103" s="27"/>
      <c r="H103" s="27"/>
      <c r="I103" s="26"/>
      <c r="J103" s="26"/>
      <c r="K103" s="26"/>
      <c r="L103" s="28"/>
      <c r="M103" s="29"/>
      <c r="N103" s="30"/>
      <c r="O103" s="26"/>
      <c r="P103" s="26"/>
      <c r="Q103" s="26"/>
      <c r="R103" s="26"/>
      <c r="S103" s="26"/>
      <c r="T103" s="26"/>
    </row>
    <row r="104" spans="1:20" s="2" customFormat="1" ht="35.4" customHeight="1" x14ac:dyDescent="0.3">
      <c r="A104" s="26"/>
      <c r="B104" s="26"/>
      <c r="C104" s="26"/>
      <c r="D104" s="26"/>
      <c r="E104" s="26"/>
      <c r="F104" s="26"/>
      <c r="G104" s="27"/>
      <c r="H104" s="27"/>
      <c r="I104" s="26"/>
      <c r="J104" s="26"/>
      <c r="K104" s="26"/>
      <c r="L104" s="28"/>
      <c r="M104" s="29"/>
      <c r="N104" s="30"/>
      <c r="O104" s="26"/>
      <c r="P104" s="26"/>
      <c r="Q104" s="26"/>
      <c r="R104" s="26"/>
      <c r="S104" s="26"/>
      <c r="T104" s="26"/>
    </row>
    <row r="105" spans="1:20" s="2" customFormat="1" ht="35.4" customHeight="1" x14ac:dyDescent="0.3">
      <c r="A105" s="26"/>
      <c r="B105" s="26"/>
      <c r="C105" s="26"/>
      <c r="D105" s="26"/>
      <c r="E105" s="26"/>
      <c r="F105" s="26"/>
      <c r="G105" s="27"/>
      <c r="H105" s="27"/>
      <c r="I105" s="26"/>
      <c r="J105" s="26"/>
      <c r="K105" s="26"/>
      <c r="L105" s="28"/>
      <c r="M105" s="29"/>
      <c r="N105" s="30"/>
      <c r="O105" s="26"/>
      <c r="P105" s="26"/>
      <c r="Q105" s="26"/>
      <c r="R105" s="26"/>
      <c r="S105" s="26"/>
      <c r="T105" s="26"/>
    </row>
    <row r="106" spans="1:20" s="2" customFormat="1" ht="35.4" customHeight="1" x14ac:dyDescent="0.3">
      <c r="A106" s="26"/>
      <c r="B106" s="26"/>
      <c r="C106" s="26"/>
      <c r="D106" s="26"/>
      <c r="E106" s="26"/>
      <c r="F106" s="26"/>
      <c r="G106" s="27"/>
      <c r="H106" s="27"/>
      <c r="I106" s="26"/>
      <c r="J106" s="26"/>
      <c r="K106" s="26"/>
      <c r="L106" s="28"/>
      <c r="M106" s="29"/>
      <c r="N106" s="30"/>
      <c r="O106" s="26"/>
      <c r="P106" s="26"/>
      <c r="Q106" s="26"/>
      <c r="R106" s="26"/>
      <c r="S106" s="26"/>
      <c r="T106" s="26"/>
    </row>
    <row r="107" spans="1:20" s="2" customFormat="1" ht="35.4" customHeight="1" x14ac:dyDescent="0.3">
      <c r="A107" s="26"/>
      <c r="B107" s="26"/>
      <c r="C107" s="26"/>
      <c r="D107" s="26"/>
      <c r="E107" s="26"/>
      <c r="F107" s="26"/>
      <c r="G107" s="27"/>
      <c r="H107" s="27"/>
      <c r="I107" s="26"/>
      <c r="J107" s="26"/>
      <c r="K107" s="26"/>
      <c r="L107" s="28"/>
      <c r="M107" s="29"/>
      <c r="N107" s="30"/>
      <c r="O107" s="26"/>
      <c r="P107" s="26"/>
      <c r="Q107" s="26"/>
      <c r="R107" s="26"/>
      <c r="S107" s="26"/>
      <c r="T107" s="26"/>
    </row>
    <row r="108" spans="1:20" s="2" customFormat="1" ht="35.4" customHeight="1" x14ac:dyDescent="0.3">
      <c r="A108" s="26"/>
      <c r="B108" s="26"/>
      <c r="C108" s="26"/>
      <c r="D108" s="26"/>
      <c r="E108" s="26"/>
      <c r="F108" s="26"/>
      <c r="G108" s="27"/>
      <c r="H108" s="27"/>
      <c r="I108" s="26"/>
      <c r="J108" s="26"/>
      <c r="K108" s="26"/>
      <c r="L108" s="28"/>
      <c r="M108" s="29"/>
      <c r="N108" s="30"/>
      <c r="O108" s="26"/>
      <c r="P108" s="26"/>
      <c r="Q108" s="26"/>
      <c r="R108" s="26"/>
      <c r="S108" s="26"/>
      <c r="T108" s="26"/>
    </row>
    <row r="109" spans="1:20" s="2" customFormat="1" ht="35.4" customHeight="1" x14ac:dyDescent="0.3">
      <c r="A109" s="26"/>
      <c r="B109" s="26"/>
      <c r="C109" s="26"/>
      <c r="D109" s="26"/>
      <c r="E109" s="26"/>
      <c r="F109" s="26"/>
      <c r="G109" s="27"/>
      <c r="H109" s="27"/>
      <c r="I109" s="26"/>
      <c r="J109" s="26"/>
      <c r="K109" s="26"/>
      <c r="L109" s="28"/>
      <c r="M109" s="29"/>
      <c r="N109" s="30"/>
      <c r="O109" s="26"/>
      <c r="P109" s="26"/>
      <c r="Q109" s="26"/>
      <c r="R109" s="26"/>
      <c r="S109" s="26"/>
      <c r="T109" s="26"/>
    </row>
    <row r="110" spans="1:20" s="2" customFormat="1" ht="35.4" customHeight="1" x14ac:dyDescent="0.3">
      <c r="A110" s="26"/>
      <c r="B110" s="26"/>
      <c r="C110" s="26"/>
      <c r="D110" s="26"/>
      <c r="E110" s="26"/>
      <c r="F110" s="26"/>
      <c r="G110" s="27"/>
      <c r="H110" s="27"/>
      <c r="I110" s="26"/>
      <c r="J110" s="26"/>
      <c r="K110" s="26"/>
      <c r="L110" s="28"/>
      <c r="M110" s="29"/>
      <c r="N110" s="30"/>
      <c r="O110" s="26"/>
      <c r="P110" s="26"/>
      <c r="Q110" s="26"/>
      <c r="R110" s="26"/>
      <c r="S110" s="26"/>
      <c r="T110" s="26"/>
    </row>
    <row r="111" spans="1:20" s="2" customFormat="1" ht="35.4" customHeight="1" x14ac:dyDescent="0.3">
      <c r="A111" s="26"/>
      <c r="B111" s="26"/>
      <c r="C111" s="26"/>
      <c r="D111" s="26"/>
      <c r="E111" s="26"/>
      <c r="F111" s="26"/>
      <c r="G111" s="27"/>
      <c r="H111" s="27"/>
      <c r="I111" s="26"/>
      <c r="J111" s="26"/>
      <c r="K111" s="26"/>
      <c r="L111" s="28"/>
      <c r="M111" s="29"/>
      <c r="N111" s="30"/>
      <c r="O111" s="26"/>
      <c r="P111" s="26"/>
      <c r="Q111" s="26"/>
      <c r="R111" s="26"/>
      <c r="S111" s="26"/>
      <c r="T111" s="26"/>
    </row>
    <row r="112" spans="1:20" s="2" customFormat="1" ht="35.4" customHeight="1" x14ac:dyDescent="0.3">
      <c r="A112" s="26"/>
      <c r="B112" s="26"/>
      <c r="C112" s="26"/>
      <c r="D112" s="26"/>
      <c r="E112" s="26"/>
      <c r="F112" s="26"/>
      <c r="G112" s="27"/>
      <c r="H112" s="27"/>
      <c r="I112" s="26"/>
      <c r="J112" s="26"/>
      <c r="K112" s="26"/>
      <c r="L112" s="28"/>
      <c r="M112" s="29"/>
      <c r="N112" s="30"/>
      <c r="O112" s="26"/>
      <c r="P112" s="26"/>
      <c r="Q112" s="26"/>
      <c r="R112" s="26"/>
      <c r="S112" s="26"/>
      <c r="T112" s="26"/>
    </row>
    <row r="113" spans="1:20" s="2" customFormat="1" ht="35.4" customHeight="1" x14ac:dyDescent="0.3">
      <c r="A113" s="26"/>
      <c r="B113" s="26"/>
      <c r="C113" s="26"/>
      <c r="D113" s="26"/>
      <c r="E113" s="26"/>
      <c r="F113" s="26"/>
      <c r="G113" s="27"/>
      <c r="H113" s="27"/>
      <c r="I113" s="26"/>
      <c r="J113" s="26"/>
      <c r="K113" s="26"/>
      <c r="L113" s="28"/>
      <c r="M113" s="29"/>
      <c r="N113" s="30"/>
      <c r="O113" s="26"/>
      <c r="P113" s="26"/>
      <c r="Q113" s="26"/>
      <c r="R113" s="26"/>
      <c r="S113" s="26"/>
      <c r="T113" s="26"/>
    </row>
    <row r="114" spans="1:20" s="2" customFormat="1" ht="35.4" customHeight="1" x14ac:dyDescent="0.3">
      <c r="A114" s="26"/>
      <c r="B114" s="26"/>
      <c r="C114" s="26"/>
      <c r="D114" s="26"/>
      <c r="E114" s="26"/>
      <c r="F114" s="26"/>
      <c r="G114" s="27"/>
      <c r="H114" s="27"/>
      <c r="I114" s="26"/>
      <c r="J114" s="26"/>
      <c r="K114" s="26"/>
      <c r="L114" s="28"/>
      <c r="M114" s="29"/>
      <c r="N114" s="30"/>
      <c r="O114" s="26"/>
      <c r="P114" s="26"/>
      <c r="Q114" s="26"/>
      <c r="R114" s="26"/>
      <c r="S114" s="26"/>
      <c r="T114" s="26"/>
    </row>
    <row r="115" spans="1:20" s="2" customFormat="1" ht="35.4" customHeight="1" x14ac:dyDescent="0.3">
      <c r="A115" s="26"/>
      <c r="B115" s="26"/>
      <c r="C115" s="26"/>
      <c r="D115" s="26"/>
      <c r="E115" s="26"/>
      <c r="F115" s="26"/>
      <c r="G115" s="27"/>
      <c r="H115" s="27"/>
      <c r="I115" s="26"/>
      <c r="J115" s="26"/>
      <c r="K115" s="26"/>
      <c r="L115" s="28"/>
      <c r="M115" s="29"/>
      <c r="N115" s="30"/>
      <c r="O115" s="26"/>
      <c r="P115" s="26"/>
      <c r="Q115" s="26"/>
      <c r="R115" s="26"/>
      <c r="S115" s="26"/>
      <c r="T115" s="26"/>
    </row>
    <row r="116" spans="1:20" s="2" customFormat="1" ht="35.4" customHeight="1" x14ac:dyDescent="0.3">
      <c r="A116" s="26"/>
      <c r="B116" s="26"/>
      <c r="C116" s="26"/>
      <c r="D116" s="26"/>
      <c r="E116" s="26"/>
      <c r="F116" s="26"/>
      <c r="G116" s="27"/>
      <c r="H116" s="27"/>
      <c r="I116" s="26"/>
      <c r="J116" s="26"/>
      <c r="K116" s="26"/>
      <c r="L116" s="28"/>
      <c r="M116" s="29"/>
      <c r="N116" s="30"/>
      <c r="O116" s="26"/>
      <c r="P116" s="26"/>
      <c r="Q116" s="26"/>
      <c r="R116" s="26"/>
      <c r="S116" s="26"/>
      <c r="T116" s="26"/>
    </row>
    <row r="117" spans="1:20" s="2" customFormat="1" ht="35.4" customHeight="1" x14ac:dyDescent="0.3">
      <c r="A117" s="26"/>
      <c r="B117" s="26"/>
      <c r="C117" s="26"/>
      <c r="D117" s="26"/>
      <c r="E117" s="26"/>
      <c r="F117" s="26"/>
      <c r="G117" s="27"/>
      <c r="H117" s="27"/>
      <c r="I117" s="26"/>
      <c r="J117" s="26"/>
      <c r="K117" s="26"/>
      <c r="L117" s="28"/>
      <c r="M117" s="29"/>
      <c r="N117" s="30"/>
      <c r="O117" s="26"/>
      <c r="P117" s="26"/>
      <c r="Q117" s="26"/>
      <c r="R117" s="26"/>
      <c r="S117" s="26"/>
      <c r="T117" s="26"/>
    </row>
    <row r="118" spans="1:20" s="2" customFormat="1" ht="35.4" customHeight="1" x14ac:dyDescent="0.3">
      <c r="A118" s="26"/>
      <c r="B118" s="26"/>
      <c r="C118" s="26"/>
      <c r="D118" s="26"/>
      <c r="E118" s="26"/>
      <c r="F118" s="26"/>
      <c r="G118" s="27"/>
      <c r="H118" s="27"/>
      <c r="I118" s="26"/>
      <c r="J118" s="26"/>
      <c r="K118" s="26"/>
      <c r="L118" s="28"/>
      <c r="M118" s="29"/>
      <c r="N118" s="30"/>
      <c r="O118" s="26"/>
      <c r="P118" s="26"/>
      <c r="Q118" s="26"/>
      <c r="R118" s="26"/>
      <c r="S118" s="26"/>
      <c r="T118" s="26"/>
    </row>
    <row r="119" spans="1:20" s="2" customFormat="1" ht="35.4" customHeight="1" x14ac:dyDescent="0.3">
      <c r="A119" s="26"/>
      <c r="B119" s="26"/>
      <c r="C119" s="26"/>
      <c r="D119" s="26"/>
      <c r="E119" s="26"/>
      <c r="F119" s="26"/>
      <c r="G119" s="27"/>
      <c r="H119" s="27"/>
      <c r="I119" s="26"/>
      <c r="J119" s="26"/>
      <c r="K119" s="26"/>
      <c r="L119" s="28"/>
      <c r="M119" s="29"/>
      <c r="N119" s="30"/>
      <c r="O119" s="26"/>
      <c r="P119" s="26"/>
      <c r="Q119" s="26"/>
      <c r="R119" s="26"/>
      <c r="S119" s="26"/>
      <c r="T119" s="26"/>
    </row>
    <row r="120" spans="1:20" s="2" customFormat="1" ht="35.4" customHeight="1" x14ac:dyDescent="0.3">
      <c r="A120" s="26"/>
      <c r="B120" s="26"/>
      <c r="C120" s="26"/>
      <c r="D120" s="26"/>
      <c r="E120" s="26"/>
      <c r="F120" s="26"/>
      <c r="G120" s="27"/>
      <c r="H120" s="27"/>
      <c r="I120" s="26"/>
      <c r="J120" s="26"/>
      <c r="K120" s="26"/>
      <c r="L120" s="28"/>
      <c r="M120" s="29"/>
      <c r="N120" s="30"/>
      <c r="O120" s="26"/>
      <c r="P120" s="26"/>
      <c r="Q120" s="26"/>
      <c r="R120" s="26"/>
      <c r="S120" s="26"/>
      <c r="T120" s="26"/>
    </row>
    <row r="121" spans="1:20" s="2" customFormat="1" ht="35.4" customHeight="1" x14ac:dyDescent="0.3">
      <c r="A121" s="26"/>
      <c r="B121" s="26"/>
      <c r="C121" s="26"/>
      <c r="D121" s="26"/>
      <c r="E121" s="26"/>
      <c r="F121" s="26"/>
      <c r="G121" s="27"/>
      <c r="H121" s="27"/>
      <c r="I121" s="26"/>
      <c r="J121" s="26"/>
      <c r="K121" s="26"/>
      <c r="L121" s="28"/>
      <c r="M121" s="29"/>
      <c r="N121" s="30"/>
      <c r="O121" s="26"/>
      <c r="P121" s="26"/>
      <c r="Q121" s="26"/>
      <c r="R121" s="26"/>
      <c r="S121" s="26"/>
      <c r="T121" s="26"/>
    </row>
    <row r="122" spans="1:20" s="2" customFormat="1" ht="35.4" customHeight="1" x14ac:dyDescent="0.3">
      <c r="A122" s="26"/>
      <c r="B122" s="26"/>
      <c r="C122" s="26"/>
      <c r="D122" s="26"/>
      <c r="E122" s="26"/>
      <c r="F122" s="26"/>
      <c r="G122" s="27"/>
      <c r="H122" s="27"/>
      <c r="I122" s="26"/>
      <c r="J122" s="26"/>
      <c r="K122" s="26"/>
      <c r="L122" s="28"/>
      <c r="M122" s="29"/>
      <c r="N122" s="30"/>
      <c r="O122" s="26"/>
      <c r="P122" s="26"/>
      <c r="Q122" s="26"/>
      <c r="R122" s="26"/>
      <c r="S122" s="26"/>
      <c r="T122" s="26"/>
    </row>
    <row r="123" spans="1:20" s="2" customFormat="1" ht="35.4" customHeight="1" x14ac:dyDescent="0.3">
      <c r="A123" s="26"/>
      <c r="B123" s="26"/>
      <c r="C123" s="26"/>
      <c r="D123" s="26"/>
      <c r="E123" s="26"/>
      <c r="F123" s="26"/>
      <c r="G123" s="27"/>
      <c r="H123" s="27"/>
      <c r="I123" s="26"/>
      <c r="J123" s="26"/>
      <c r="K123" s="26"/>
      <c r="L123" s="28"/>
      <c r="M123" s="29"/>
      <c r="N123" s="30"/>
      <c r="O123" s="26"/>
      <c r="P123" s="26"/>
      <c r="Q123" s="26"/>
      <c r="R123" s="26"/>
      <c r="S123" s="26"/>
      <c r="T123" s="26"/>
    </row>
    <row r="124" spans="1:20" s="2" customFormat="1" ht="35.4" customHeight="1" x14ac:dyDescent="0.3">
      <c r="A124" s="26"/>
      <c r="B124" s="26"/>
      <c r="C124" s="26"/>
      <c r="D124" s="26"/>
      <c r="E124" s="26"/>
      <c r="F124" s="26"/>
      <c r="G124" s="27"/>
      <c r="H124" s="27"/>
      <c r="I124" s="26"/>
      <c r="J124" s="26"/>
      <c r="K124" s="26"/>
      <c r="L124" s="28"/>
      <c r="M124" s="29"/>
      <c r="N124" s="30"/>
      <c r="O124" s="26"/>
      <c r="P124" s="26"/>
      <c r="Q124" s="26"/>
      <c r="R124" s="26"/>
      <c r="S124" s="26"/>
      <c r="T124" s="26"/>
    </row>
    <row r="125" spans="1:20" s="2" customFormat="1" ht="35.4" customHeight="1" x14ac:dyDescent="0.3">
      <c r="A125" s="26"/>
      <c r="B125" s="26"/>
      <c r="C125" s="26"/>
      <c r="D125" s="26"/>
      <c r="E125" s="26"/>
      <c r="F125" s="26"/>
      <c r="G125" s="27"/>
      <c r="H125" s="27"/>
      <c r="I125" s="26"/>
      <c r="J125" s="26"/>
      <c r="K125" s="26"/>
      <c r="L125" s="28"/>
      <c r="M125" s="29"/>
      <c r="N125" s="30"/>
      <c r="O125" s="26"/>
      <c r="P125" s="26"/>
      <c r="Q125" s="26"/>
      <c r="R125" s="26"/>
      <c r="S125" s="26"/>
      <c r="T125" s="26"/>
    </row>
    <row r="126" spans="1:20" s="2" customFormat="1" ht="35.4" customHeight="1" x14ac:dyDescent="0.3">
      <c r="A126" s="26"/>
      <c r="B126" s="26"/>
      <c r="C126" s="26"/>
      <c r="D126" s="26"/>
      <c r="E126" s="26"/>
      <c r="F126" s="26"/>
      <c r="G126" s="27"/>
      <c r="H126" s="27"/>
      <c r="I126" s="26"/>
      <c r="J126" s="26"/>
      <c r="K126" s="26"/>
      <c r="L126" s="28"/>
      <c r="M126" s="29"/>
      <c r="N126" s="30"/>
      <c r="O126" s="26"/>
      <c r="P126" s="26"/>
      <c r="Q126" s="26"/>
      <c r="R126" s="26"/>
      <c r="S126" s="26"/>
      <c r="T126" s="26"/>
    </row>
    <row r="127" spans="1:20" s="2" customFormat="1" ht="35.4" customHeight="1" x14ac:dyDescent="0.3">
      <c r="A127" s="26"/>
      <c r="B127" s="26"/>
      <c r="C127" s="26"/>
      <c r="D127" s="26"/>
      <c r="E127" s="26"/>
      <c r="F127" s="26"/>
      <c r="G127" s="27"/>
      <c r="H127" s="27"/>
      <c r="I127" s="26"/>
      <c r="J127" s="26"/>
      <c r="K127" s="26"/>
      <c r="L127" s="28"/>
      <c r="M127" s="29"/>
      <c r="N127" s="30"/>
      <c r="O127" s="26"/>
      <c r="P127" s="26"/>
      <c r="Q127" s="26"/>
      <c r="R127" s="26"/>
      <c r="S127" s="26"/>
      <c r="T127" s="26"/>
    </row>
    <row r="128" spans="1:20" x14ac:dyDescent="0.3">
      <c r="O128" s="31"/>
      <c r="P128" s="31"/>
    </row>
    <row r="130" spans="1:20" ht="193.2" x14ac:dyDescent="0.3">
      <c r="A130" s="32" t="s">
        <v>208</v>
      </c>
      <c r="B130" s="33" t="s">
        <v>209</v>
      </c>
      <c r="C130" s="33" t="s">
        <v>210</v>
      </c>
      <c r="D130" s="33" t="s">
        <v>211</v>
      </c>
      <c r="E130" s="33"/>
      <c r="F130" s="33"/>
      <c r="G130" s="34" t="s">
        <v>212</v>
      </c>
      <c r="H130" s="35" t="s">
        <v>213</v>
      </c>
      <c r="I130" s="33" t="s">
        <v>214</v>
      </c>
      <c r="J130" s="33" t="s">
        <v>215</v>
      </c>
      <c r="K130" s="33" t="s">
        <v>216</v>
      </c>
      <c r="L130" s="33" t="s">
        <v>217</v>
      </c>
      <c r="M130" s="36" t="s">
        <v>218</v>
      </c>
      <c r="N130" s="37"/>
      <c r="O130" s="33"/>
      <c r="P130" s="38"/>
      <c r="Q130" s="38"/>
      <c r="R130" s="38"/>
      <c r="S130" s="38"/>
      <c r="T130" s="39"/>
    </row>
  </sheetData>
  <mergeCells count="2">
    <mergeCell ref="A2:B4"/>
    <mergeCell ref="C2:H4"/>
  </mergeCells>
  <pageMargins left="0.7" right="0.7" top="0.75" bottom="0.75" header="0.3" footer="0.3"/>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Anual de Adquisiciones</vt:lpstr>
      <vt:lpstr>Presupuesto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Alfonso Castiblanco Páez</dc:creator>
  <cp:lastModifiedBy>Mary Rocio Monsalve Ramírez</cp:lastModifiedBy>
  <dcterms:created xsi:type="dcterms:W3CDTF">2025-12-03T14:55:23Z</dcterms:created>
  <dcterms:modified xsi:type="dcterms:W3CDTF">2026-03-31T19:31:10Z</dcterms:modified>
</cp:coreProperties>
</file>